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CURSOS\Comun\2023\LUCIANO\01 LICITACIONES\32065001-004-2023 SERVICIO DE LIMPIEZA\"/>
    </mc:Choice>
  </mc:AlternateContent>
  <bookViews>
    <workbookView xWindow="0" yWindow="0" windowWidth="28800" windowHeight="12435" tabRatio="884" activeTab="16"/>
  </bookViews>
  <sheets>
    <sheet name="S.G.G." sheetId="2" r:id="rId1"/>
    <sheet name="O.M.G." sheetId="3" r:id="rId2"/>
    <sheet name="S.H." sheetId="4" r:id="rId3"/>
    <sheet name="S.H.F.P." sheetId="18" r:id="rId4"/>
    <sheet name="S.P.A. " sheetId="29" r:id="rId5"/>
    <sheet name="S.E.I." sheetId="6" r:id="rId6"/>
    <sheet name="S.A.D.E.R." sheetId="7" r:id="rId7"/>
    <sheet name="S.T." sheetId="16" r:id="rId8"/>
    <sheet name="SMADS" sheetId="19" r:id="rId9"/>
    <sheet name="S.B." sheetId="13" r:id="rId10"/>
    <sheet name="STPS" sheetId="10" r:id="rId11"/>
    <sheet name="DRPPC" sheetId="22" r:id="rId12"/>
    <sheet name="S.I.S.I.G." sheetId="15" r:id="rId13"/>
    <sheet name="S.S.C." sheetId="17" r:id="rId14"/>
    <sheet name="C.J." sheetId="21" r:id="rId15"/>
    <sheet name="C.G." sheetId="24" r:id="rId16"/>
    <sheet name="RESUMEN GENERAL DE CONTRATO" sheetId="25" r:id="rId17"/>
  </sheets>
  <definedNames>
    <definedName name="_xlnm.Print_Area" localSheetId="15">C.G.!$A$1:$V$34</definedName>
    <definedName name="_xlnm.Print_Area" localSheetId="14">C.J.!$V$15:$V$57</definedName>
    <definedName name="_xlnm.Print_Area" localSheetId="1">O.M.G.!$B$1:$W$63</definedName>
    <definedName name="_xlnm.Print_Area" localSheetId="16">'RESUMEN GENERAL DE CONTRATO'!$A$1:$E$26</definedName>
    <definedName name="_xlnm.Print_Area" localSheetId="6">S.A.D.E.R.!$A$1:$W$47</definedName>
    <definedName name="_xlnm.Print_Area" localSheetId="9">S.B.!$A$1:$X$63</definedName>
    <definedName name="_xlnm.Print_Area" localSheetId="5">S.E.I.!$A$1:$V$40</definedName>
    <definedName name="_xlnm.Print_Area" localSheetId="0">S.G.G.!$B$1:$V$38</definedName>
    <definedName name="_xlnm.Print_Area" localSheetId="2">S.H.!$B$1:$W$114</definedName>
    <definedName name="_xlnm.Print_Area" localSheetId="10">STPS!$A$1:$V$39</definedName>
    <definedName name="_xlnm.Print_Titles" localSheetId="2">S.H.!$1:$5</definedName>
  </definedNames>
  <calcPr calcId="152511"/>
</workbook>
</file>

<file path=xl/calcChain.xml><?xml version="1.0" encoding="utf-8"?>
<calcChain xmlns="http://schemas.openxmlformats.org/spreadsheetml/2006/main">
  <c r="E34" i="15" l="1"/>
  <c r="L113" i="4"/>
  <c r="L112" i="4"/>
  <c r="L111" i="4"/>
  <c r="L110" i="4"/>
  <c r="L114" i="4" s="1"/>
  <c r="V11" i="2"/>
  <c r="V65" i="21"/>
  <c r="V66" i="21" s="1"/>
  <c r="V67" i="21" s="1"/>
  <c r="V68" i="21" s="1"/>
  <c r="V69" i="21" s="1"/>
  <c r="V70" i="21" s="1"/>
  <c r="T20" i="2" l="1"/>
  <c r="S20" i="2"/>
  <c r="R20" i="2"/>
  <c r="Q20" i="2"/>
  <c r="P20" i="2"/>
  <c r="O20" i="2"/>
  <c r="N20" i="2"/>
  <c r="M20" i="2"/>
  <c r="L20" i="2"/>
  <c r="K20" i="2"/>
  <c r="J20" i="2"/>
  <c r="I20" i="2"/>
  <c r="T19" i="2"/>
  <c r="S19" i="2"/>
  <c r="R19" i="2"/>
  <c r="Q19" i="2"/>
  <c r="P19" i="2"/>
  <c r="O19" i="2"/>
  <c r="N19" i="2"/>
  <c r="M19" i="2"/>
  <c r="L19" i="2"/>
  <c r="K19" i="2"/>
  <c r="J19" i="2"/>
  <c r="I19" i="2"/>
  <c r="V20" i="2" l="1"/>
  <c r="V19" i="2"/>
  <c r="M25" i="29" l="1"/>
  <c r="E16" i="29"/>
  <c r="G15" i="29"/>
  <c r="L15" i="29" s="1"/>
  <c r="L18" i="29" s="1"/>
  <c r="V11" i="29"/>
  <c r="D12" i="25" l="1"/>
  <c r="M15" i="29"/>
  <c r="N15" i="29"/>
  <c r="O15" i="29"/>
  <c r="S15" i="29"/>
  <c r="P15" i="29"/>
  <c r="P18" i="29" s="1"/>
  <c r="Q15" i="29"/>
  <c r="Q18" i="29" s="1"/>
  <c r="R15" i="29"/>
  <c r="R18" i="29" s="1"/>
  <c r="T15" i="29"/>
  <c r="I15" i="29"/>
  <c r="J15" i="29"/>
  <c r="J18" i="29" s="1"/>
  <c r="K15" i="29"/>
  <c r="K18" i="29" l="1"/>
  <c r="I18" i="29"/>
  <c r="N18" i="29"/>
  <c r="S18" i="29"/>
  <c r="O18" i="29"/>
  <c r="M18" i="29"/>
  <c r="T18" i="29"/>
  <c r="V15" i="29"/>
  <c r="V11" i="22"/>
  <c r="V13" i="21"/>
  <c r="V12" i="21"/>
  <c r="V11" i="21"/>
  <c r="V10" i="19"/>
  <c r="V11" i="18"/>
  <c r="V14" i="17"/>
  <c r="V13" i="17"/>
  <c r="V12" i="17"/>
  <c r="V11" i="17"/>
  <c r="V11" i="16"/>
  <c r="V14" i="13"/>
  <c r="V13" i="13"/>
  <c r="V12" i="13"/>
  <c r="V11" i="13"/>
  <c r="V11" i="7"/>
  <c r="V12" i="10"/>
  <c r="V11" i="10"/>
  <c r="V11" i="15"/>
  <c r="V11" i="6"/>
  <c r="W14" i="4"/>
  <c r="W13" i="4"/>
  <c r="W12" i="4"/>
  <c r="W11" i="4"/>
  <c r="W13" i="3"/>
  <c r="W12" i="3"/>
  <c r="W11" i="3"/>
  <c r="V12" i="24"/>
  <c r="V11" i="24"/>
  <c r="V18" i="29" l="1"/>
  <c r="E12" i="25" s="1"/>
  <c r="V16" i="29"/>
  <c r="O24" i="29" l="1"/>
  <c r="O25" i="29" l="1"/>
  <c r="E38" i="22" l="1"/>
  <c r="E52" i="17" l="1"/>
  <c r="L64" i="17" s="1"/>
  <c r="E46" i="17"/>
  <c r="L63" i="17" s="1"/>
  <c r="E41" i="17"/>
  <c r="L62" i="17" s="1"/>
  <c r="E33" i="17"/>
  <c r="L61" i="17" s="1"/>
  <c r="E24" i="17"/>
  <c r="G51" i="17"/>
  <c r="T51" i="17" s="1"/>
  <c r="N51" i="17" l="1"/>
  <c r="O51" i="17"/>
  <c r="P51" i="17"/>
  <c r="Q51" i="17"/>
  <c r="R51" i="17"/>
  <c r="S51" i="17"/>
  <c r="J51" i="17"/>
  <c r="K51" i="17"/>
  <c r="L51" i="17"/>
  <c r="M51" i="17"/>
  <c r="E54" i="17"/>
  <c r="I51" i="17"/>
  <c r="L60" i="17"/>
  <c r="V51" i="17"/>
  <c r="G37" i="17"/>
  <c r="R37" i="17" s="1"/>
  <c r="G32" i="17"/>
  <c r="N32" i="17" s="1"/>
  <c r="G31" i="17"/>
  <c r="T31" i="17" s="1"/>
  <c r="O31" i="17" l="1"/>
  <c r="P31" i="17"/>
  <c r="Q31" i="17"/>
  <c r="J31" i="17"/>
  <c r="K31" i="17"/>
  <c r="L31" i="17"/>
  <c r="M31" i="17"/>
  <c r="N31" i="17"/>
  <c r="R31" i="17"/>
  <c r="S31" i="17"/>
  <c r="I31" i="17"/>
  <c r="S37" i="17"/>
  <c r="I32" i="17"/>
  <c r="I37" i="17"/>
  <c r="L37" i="17"/>
  <c r="K32" i="17"/>
  <c r="Q32" i="17"/>
  <c r="M37" i="17"/>
  <c r="T37" i="17"/>
  <c r="J37" i="17"/>
  <c r="J32" i="17"/>
  <c r="P32" i="17"/>
  <c r="K37" i="17"/>
  <c r="N37" i="17"/>
  <c r="R32" i="17"/>
  <c r="O37" i="17"/>
  <c r="P37" i="17"/>
  <c r="T32" i="17"/>
  <c r="O32" i="17"/>
  <c r="L32" i="17"/>
  <c r="M32" i="17"/>
  <c r="S32" i="17"/>
  <c r="Q37" i="17"/>
  <c r="V31" i="17" l="1"/>
  <c r="V32" i="17"/>
  <c r="V37" i="17"/>
  <c r="G39" i="17"/>
  <c r="G40" i="17"/>
  <c r="J40" i="17" s="1"/>
  <c r="G20" i="17"/>
  <c r="J20" i="17" s="1"/>
  <c r="G21" i="17"/>
  <c r="J21" i="17" s="1"/>
  <c r="G22" i="17"/>
  <c r="J22" i="17" s="1"/>
  <c r="G23" i="17"/>
  <c r="G19" i="17"/>
  <c r="M30" i="24" l="1"/>
  <c r="C23" i="25" s="1"/>
  <c r="W72" i="4" l="1"/>
  <c r="W71" i="4"/>
  <c r="W62" i="4"/>
  <c r="W61" i="4"/>
  <c r="W60" i="4"/>
  <c r="W59" i="4"/>
  <c r="W58" i="4"/>
  <c r="W57" i="4"/>
  <c r="W27" i="4"/>
  <c r="W26" i="4"/>
  <c r="W22" i="4"/>
  <c r="W21" i="4"/>
  <c r="W20" i="4"/>
  <c r="W19" i="4"/>
  <c r="F26" i="2"/>
  <c r="E25" i="10" l="1"/>
  <c r="R23" i="10"/>
  <c r="Q23" i="10"/>
  <c r="P23" i="10"/>
  <c r="O23" i="10"/>
  <c r="N23" i="10"/>
  <c r="M23" i="10"/>
  <c r="L23" i="10"/>
  <c r="K23" i="10"/>
  <c r="J23" i="10"/>
  <c r="I23" i="10"/>
  <c r="G23" i="10"/>
  <c r="T23" i="10" s="1"/>
  <c r="S23" i="10" l="1"/>
  <c r="U23" i="10" s="1"/>
  <c r="H21" i="24"/>
  <c r="V23" i="10" l="1"/>
  <c r="V24" i="10" s="1"/>
  <c r="O36" i="10" s="1"/>
  <c r="I21" i="24"/>
  <c r="R21" i="24"/>
  <c r="Q21" i="24"/>
  <c r="P21" i="24"/>
  <c r="O21" i="24"/>
  <c r="N21" i="24"/>
  <c r="M21" i="24"/>
  <c r="T21" i="24"/>
  <c r="S21" i="24"/>
  <c r="L21" i="24"/>
  <c r="K21" i="24"/>
  <c r="J21" i="24"/>
  <c r="F24" i="24"/>
  <c r="V21" i="24" l="1"/>
  <c r="H19" i="24"/>
  <c r="Q19" i="24" s="1"/>
  <c r="H20" i="24"/>
  <c r="R20" i="24" s="1"/>
  <c r="H17" i="24"/>
  <c r="Q17" i="24" s="1"/>
  <c r="L19" i="24" l="1"/>
  <c r="K20" i="24"/>
  <c r="O20" i="24"/>
  <c r="Q20" i="24"/>
  <c r="R19" i="24"/>
  <c r="S19" i="24"/>
  <c r="O17" i="24"/>
  <c r="P17" i="24"/>
  <c r="R17" i="24"/>
  <c r="M19" i="24"/>
  <c r="S17" i="24"/>
  <c r="M20" i="24"/>
  <c r="S20" i="24"/>
  <c r="T17" i="24"/>
  <c r="N19" i="24"/>
  <c r="L17" i="24"/>
  <c r="J19" i="24"/>
  <c r="P19" i="24"/>
  <c r="T19" i="24"/>
  <c r="I17" i="24"/>
  <c r="N20" i="24"/>
  <c r="T20" i="24"/>
  <c r="J17" i="24"/>
  <c r="I19" i="24"/>
  <c r="O19" i="24"/>
  <c r="K17" i="24"/>
  <c r="I20" i="24"/>
  <c r="M17" i="24"/>
  <c r="J20" i="24"/>
  <c r="P20" i="24"/>
  <c r="N17" i="24"/>
  <c r="K19" i="24"/>
  <c r="L20" i="24"/>
  <c r="V19" i="24" l="1"/>
  <c r="V20" i="24"/>
  <c r="V17" i="24"/>
  <c r="H72" i="4" l="1"/>
  <c r="H71" i="4"/>
  <c r="H62" i="4"/>
  <c r="H61" i="4"/>
  <c r="H60" i="4"/>
  <c r="H59" i="4"/>
  <c r="H58" i="4"/>
  <c r="H57" i="4"/>
  <c r="H22" i="4"/>
  <c r="H21" i="4"/>
  <c r="H20" i="4"/>
  <c r="H19" i="4"/>
  <c r="J19" i="4" s="1"/>
  <c r="H26" i="4"/>
  <c r="K67" i="21" l="1"/>
  <c r="K66" i="21"/>
  <c r="K65" i="21"/>
  <c r="E21" i="18"/>
  <c r="E45" i="13" l="1"/>
  <c r="T70" i="4" l="1"/>
  <c r="E25" i="6"/>
  <c r="L40" i="6"/>
  <c r="C13" i="25" s="1"/>
  <c r="L57" i="3" l="1"/>
  <c r="T22" i="17" l="1"/>
  <c r="S22" i="17"/>
  <c r="R22" i="17"/>
  <c r="Q22" i="17"/>
  <c r="P22" i="17"/>
  <c r="O22" i="17"/>
  <c r="N22" i="17"/>
  <c r="M22" i="17"/>
  <c r="L22" i="17"/>
  <c r="K22" i="17"/>
  <c r="I22" i="17"/>
  <c r="V22" i="17" l="1"/>
  <c r="T25" i="21"/>
  <c r="S25" i="21"/>
  <c r="R25" i="21"/>
  <c r="Q25" i="21"/>
  <c r="P25" i="21"/>
  <c r="O25" i="21"/>
  <c r="N25" i="21"/>
  <c r="M25" i="21"/>
  <c r="L25" i="21"/>
  <c r="K25" i="21"/>
  <c r="J25" i="21"/>
  <c r="J23" i="21"/>
  <c r="K23" i="21"/>
  <c r="L23" i="21"/>
  <c r="M23" i="21"/>
  <c r="N23" i="21"/>
  <c r="O23" i="21"/>
  <c r="P23" i="21"/>
  <c r="Q23" i="21"/>
  <c r="R23" i="21"/>
  <c r="S23" i="21"/>
  <c r="T23" i="21"/>
  <c r="J24" i="21"/>
  <c r="V24" i="21" s="1"/>
  <c r="K24" i="21"/>
  <c r="L24" i="21"/>
  <c r="M24" i="21"/>
  <c r="N24" i="21"/>
  <c r="O24" i="21"/>
  <c r="P24" i="21"/>
  <c r="Q24" i="21"/>
  <c r="R24" i="21"/>
  <c r="S24" i="21"/>
  <c r="T24" i="21"/>
  <c r="I25" i="21"/>
  <c r="I24" i="21"/>
  <c r="I23" i="21"/>
  <c r="L60" i="3"/>
  <c r="G50" i="17"/>
  <c r="V25" i="21" l="1"/>
  <c r="V23" i="21"/>
  <c r="R50" i="17"/>
  <c r="Q50" i="17"/>
  <c r="P50" i="17"/>
  <c r="O50" i="17"/>
  <c r="N50" i="17"/>
  <c r="M50" i="17"/>
  <c r="L50" i="17"/>
  <c r="K50" i="17"/>
  <c r="I50" i="17"/>
  <c r="J50" i="17"/>
  <c r="T50" i="17"/>
  <c r="S50" i="17"/>
  <c r="G37" i="21"/>
  <c r="G19" i="21"/>
  <c r="G20" i="13"/>
  <c r="M20" i="13" s="1"/>
  <c r="G20" i="6"/>
  <c r="G21" i="6"/>
  <c r="G23" i="6"/>
  <c r="G15" i="6"/>
  <c r="G17" i="6"/>
  <c r="G18" i="6"/>
  <c r="G19" i="6"/>
  <c r="H22" i="24"/>
  <c r="H18" i="24"/>
  <c r="R18" i="24" s="1"/>
  <c r="H16" i="24"/>
  <c r="S16" i="24" s="1"/>
  <c r="H15" i="24"/>
  <c r="V13" i="24"/>
  <c r="H28" i="4"/>
  <c r="H46" i="3"/>
  <c r="H45" i="3"/>
  <c r="H35" i="3"/>
  <c r="H34" i="3"/>
  <c r="S19" i="21" l="1"/>
  <c r="M19" i="21"/>
  <c r="R19" i="21"/>
  <c r="O19" i="21"/>
  <c r="P19" i="21"/>
  <c r="N19" i="21"/>
  <c r="Q19" i="21"/>
  <c r="V50" i="17"/>
  <c r="V52" i="17" s="1"/>
  <c r="N64" i="17" s="1"/>
  <c r="D23" i="25"/>
  <c r="T15" i="24"/>
  <c r="I15" i="24"/>
  <c r="K18" i="6"/>
  <c r="Q18" i="6"/>
  <c r="M18" i="6"/>
  <c r="T18" i="6"/>
  <c r="P18" i="6"/>
  <c r="S18" i="6"/>
  <c r="O18" i="6"/>
  <c r="R18" i="6"/>
  <c r="N18" i="6"/>
  <c r="T35" i="3"/>
  <c r="P35" i="3"/>
  <c r="J35" i="3"/>
  <c r="R35" i="3"/>
  <c r="U35" i="3"/>
  <c r="S35" i="3"/>
  <c r="O35" i="3"/>
  <c r="N35" i="3"/>
  <c r="Q35" i="3"/>
  <c r="U34" i="3"/>
  <c r="Q34" i="3"/>
  <c r="J34" i="3"/>
  <c r="S34" i="3"/>
  <c r="R34" i="3"/>
  <c r="T34" i="3"/>
  <c r="P34" i="3"/>
  <c r="O34" i="3"/>
  <c r="N34" i="3"/>
  <c r="R45" i="3"/>
  <c r="M45" i="3"/>
  <c r="K45" i="3"/>
  <c r="T45" i="3"/>
  <c r="P45" i="3"/>
  <c r="L45" i="3"/>
  <c r="U45" i="3"/>
  <c r="Q45" i="3"/>
  <c r="N45" i="3"/>
  <c r="J45" i="3"/>
  <c r="S45" i="3"/>
  <c r="O45" i="3"/>
  <c r="U46" i="3"/>
  <c r="Q46" i="3"/>
  <c r="N46" i="3"/>
  <c r="L46" i="3"/>
  <c r="J46" i="3"/>
  <c r="O46" i="3"/>
  <c r="T46" i="3"/>
  <c r="P46" i="3"/>
  <c r="S46" i="3"/>
  <c r="R46" i="3"/>
  <c r="M46" i="3"/>
  <c r="K46" i="3"/>
  <c r="N22" i="24"/>
  <c r="O22" i="24"/>
  <c r="P22" i="24"/>
  <c r="Q22" i="24"/>
  <c r="R22" i="24"/>
  <c r="S22" i="24"/>
  <c r="T22" i="24"/>
  <c r="I22" i="24"/>
  <c r="J22" i="24"/>
  <c r="K22" i="24"/>
  <c r="M22" i="24"/>
  <c r="L22" i="24"/>
  <c r="R19" i="6"/>
  <c r="Q19" i="6"/>
  <c r="S19" i="6"/>
  <c r="P19" i="6"/>
  <c r="T19" i="6"/>
  <c r="O19" i="6"/>
  <c r="N19" i="6"/>
  <c r="M19" i="6"/>
  <c r="L19" i="6"/>
  <c r="K19" i="6"/>
  <c r="J19" i="6"/>
  <c r="I19" i="6"/>
  <c r="O20" i="6"/>
  <c r="N20" i="6"/>
  <c r="M20" i="6"/>
  <c r="L20" i="6"/>
  <c r="K20" i="6"/>
  <c r="P20" i="6"/>
  <c r="J20" i="6"/>
  <c r="I20" i="6"/>
  <c r="T20" i="6"/>
  <c r="Q20" i="6"/>
  <c r="S20" i="6"/>
  <c r="R20" i="6"/>
  <c r="R17" i="6"/>
  <c r="Q17" i="6"/>
  <c r="P17" i="6"/>
  <c r="S17" i="6"/>
  <c r="O17" i="6"/>
  <c r="T17" i="6"/>
  <c r="N17" i="6"/>
  <c r="M17" i="6"/>
  <c r="L17" i="6"/>
  <c r="K17" i="6"/>
  <c r="J17" i="6"/>
  <c r="I17" i="6"/>
  <c r="R20" i="13"/>
  <c r="T20" i="13"/>
  <c r="Q20" i="13"/>
  <c r="P20" i="13"/>
  <c r="O20" i="13"/>
  <c r="N20" i="13"/>
  <c r="S20" i="13"/>
  <c r="L20" i="13"/>
  <c r="K20" i="13"/>
  <c r="J20" i="13"/>
  <c r="I20" i="13"/>
  <c r="O15" i="6"/>
  <c r="J15" i="6"/>
  <c r="P15" i="6"/>
  <c r="Q15" i="6"/>
  <c r="R15" i="6"/>
  <c r="I15" i="6"/>
  <c r="S15" i="6"/>
  <c r="T15" i="6"/>
  <c r="N15" i="6"/>
  <c r="M15" i="6"/>
  <c r="L15" i="6"/>
  <c r="K15" i="6"/>
  <c r="N21" i="6"/>
  <c r="P21" i="6"/>
  <c r="M21" i="6"/>
  <c r="L21" i="6"/>
  <c r="K21" i="6"/>
  <c r="J21" i="6"/>
  <c r="I21" i="6"/>
  <c r="T21" i="6"/>
  <c r="O21" i="6"/>
  <c r="S21" i="6"/>
  <c r="R21" i="6"/>
  <c r="Q21" i="6"/>
  <c r="K19" i="21"/>
  <c r="J19" i="21"/>
  <c r="I19" i="21"/>
  <c r="L19" i="21"/>
  <c r="M23" i="6"/>
  <c r="L23" i="6"/>
  <c r="O23" i="6"/>
  <c r="K23" i="6"/>
  <c r="J23" i="6"/>
  <c r="N23" i="6"/>
  <c r="I23" i="6"/>
  <c r="T23" i="6"/>
  <c r="S23" i="6"/>
  <c r="R23" i="6"/>
  <c r="Q23" i="6"/>
  <c r="P23" i="6"/>
  <c r="K37" i="21"/>
  <c r="S37" i="21"/>
  <c r="J37" i="21"/>
  <c r="I37" i="21"/>
  <c r="T37" i="21"/>
  <c r="R37" i="21"/>
  <c r="Q37" i="21"/>
  <c r="N37" i="21"/>
  <c r="P37" i="21"/>
  <c r="O37" i="21"/>
  <c r="L37" i="21"/>
  <c r="M37" i="21"/>
  <c r="P28" i="4"/>
  <c r="O28" i="4"/>
  <c r="N28" i="4"/>
  <c r="M28" i="4"/>
  <c r="L28" i="4"/>
  <c r="K28" i="4"/>
  <c r="J28" i="4"/>
  <c r="U28" i="4"/>
  <c r="T28" i="4"/>
  <c r="S28" i="4"/>
  <c r="R28" i="4"/>
  <c r="Q28" i="4"/>
  <c r="M34" i="3"/>
  <c r="L34" i="3"/>
  <c r="K34" i="3"/>
  <c r="M35" i="3"/>
  <c r="L35" i="3"/>
  <c r="K35" i="3"/>
  <c r="L18" i="6"/>
  <c r="I18" i="6"/>
  <c r="J18" i="6"/>
  <c r="S15" i="24"/>
  <c r="K15" i="24"/>
  <c r="N15" i="24"/>
  <c r="Q15" i="24"/>
  <c r="J15" i="24"/>
  <c r="O15" i="24"/>
  <c r="K18" i="24"/>
  <c r="O18" i="24"/>
  <c r="M15" i="24"/>
  <c r="R15" i="24"/>
  <c r="S18" i="24"/>
  <c r="L16" i="24"/>
  <c r="P16" i="24"/>
  <c r="T16" i="24"/>
  <c r="I16" i="24"/>
  <c r="M16" i="24"/>
  <c r="Q16" i="24"/>
  <c r="L18" i="24"/>
  <c r="P18" i="24"/>
  <c r="T18" i="24"/>
  <c r="J16" i="24"/>
  <c r="N16" i="24"/>
  <c r="R16" i="24"/>
  <c r="I18" i="24"/>
  <c r="M18" i="24"/>
  <c r="Q18" i="24"/>
  <c r="L15" i="24"/>
  <c r="P15" i="24"/>
  <c r="K16" i="24"/>
  <c r="O16" i="24"/>
  <c r="J18" i="24"/>
  <c r="N18" i="24"/>
  <c r="V15" i="24" l="1"/>
  <c r="N25" i="24"/>
  <c r="V20" i="6"/>
  <c r="V20" i="13"/>
  <c r="V16" i="24"/>
  <c r="P25" i="24"/>
  <c r="V22" i="24"/>
  <c r="V37" i="21"/>
  <c r="V21" i="6"/>
  <c r="V17" i="6"/>
  <c r="V23" i="6"/>
  <c r="W28" i="4"/>
  <c r="V18" i="6"/>
  <c r="V15" i="6"/>
  <c r="V19" i="6"/>
  <c r="V18" i="24"/>
  <c r="J25" i="24"/>
  <c r="W45" i="3"/>
  <c r="W46" i="3"/>
  <c r="W35" i="3"/>
  <c r="W34" i="3"/>
  <c r="O25" i="24"/>
  <c r="L25" i="24"/>
  <c r="K25" i="24"/>
  <c r="S25" i="24"/>
  <c r="Q25" i="24"/>
  <c r="R25" i="24"/>
  <c r="M25" i="24"/>
  <c r="I25" i="24"/>
  <c r="T25" i="24"/>
  <c r="R18" i="18"/>
  <c r="M43" i="16"/>
  <c r="G17" i="10"/>
  <c r="U56" i="4"/>
  <c r="V25" i="24" l="1"/>
  <c r="O28" i="24"/>
  <c r="O29" i="24"/>
  <c r="V23" i="24"/>
  <c r="N35" i="6"/>
  <c r="N57" i="3"/>
  <c r="O30" i="24" l="1"/>
  <c r="M53" i="22"/>
  <c r="M52" i="22"/>
  <c r="E23" i="25" l="1"/>
  <c r="G37" i="22"/>
  <c r="S37" i="22" s="1"/>
  <c r="M51" i="22"/>
  <c r="M50" i="22"/>
  <c r="G32" i="22"/>
  <c r="T32" i="22" s="1"/>
  <c r="G27" i="22"/>
  <c r="R27" i="22" s="1"/>
  <c r="G21" i="22"/>
  <c r="S21" i="22" s="1"/>
  <c r="G16" i="22"/>
  <c r="T16" i="22" s="1"/>
  <c r="V12" i="22"/>
  <c r="D19" i="25" s="1"/>
  <c r="N37" i="22" l="1"/>
  <c r="M37" i="22"/>
  <c r="M54" i="22"/>
  <c r="C19" i="25" s="1"/>
  <c r="I37" i="22"/>
  <c r="Q37" i="22"/>
  <c r="J37" i="22"/>
  <c r="S32" i="22"/>
  <c r="K37" i="22"/>
  <c r="O37" i="22"/>
  <c r="T37" i="22"/>
  <c r="R37" i="22"/>
  <c r="L37" i="22"/>
  <c r="P37" i="22"/>
  <c r="N16" i="22"/>
  <c r="R16" i="22"/>
  <c r="J16" i="22"/>
  <c r="M32" i="22"/>
  <c r="O32" i="22"/>
  <c r="Q32" i="22"/>
  <c r="I32" i="22"/>
  <c r="K32" i="22"/>
  <c r="I21" i="22"/>
  <c r="M21" i="22"/>
  <c r="Q21" i="22"/>
  <c r="P27" i="22"/>
  <c r="M16" i="22"/>
  <c r="Q16" i="22"/>
  <c r="L21" i="22"/>
  <c r="P21" i="22"/>
  <c r="T21" i="22"/>
  <c r="K27" i="22"/>
  <c r="O27" i="22"/>
  <c r="S27" i="22"/>
  <c r="J32" i="22"/>
  <c r="N32" i="22"/>
  <c r="R32" i="22"/>
  <c r="L27" i="22"/>
  <c r="K16" i="22"/>
  <c r="O16" i="22"/>
  <c r="S16" i="22"/>
  <c r="J21" i="22"/>
  <c r="N21" i="22"/>
  <c r="R21" i="22"/>
  <c r="I27" i="22"/>
  <c r="M27" i="22"/>
  <c r="Q27" i="22"/>
  <c r="L32" i="22"/>
  <c r="P32" i="22"/>
  <c r="T27" i="22"/>
  <c r="L16" i="22"/>
  <c r="P16" i="22"/>
  <c r="K21" i="22"/>
  <c r="O21" i="22"/>
  <c r="J27" i="22"/>
  <c r="N27" i="22"/>
  <c r="T43" i="22" l="1"/>
  <c r="V27" i="22"/>
  <c r="V32" i="22"/>
  <c r="P43" i="22"/>
  <c r="V37" i="22"/>
  <c r="S43" i="22"/>
  <c r="O43" i="22"/>
  <c r="K43" i="22"/>
  <c r="Q43" i="22"/>
  <c r="L43" i="22"/>
  <c r="N43" i="22"/>
  <c r="V21" i="22"/>
  <c r="V16" i="22"/>
  <c r="J43" i="22"/>
  <c r="R43" i="22"/>
  <c r="M43" i="22"/>
  <c r="I43" i="22"/>
  <c r="V33" i="22"/>
  <c r="N52" i="22" s="1"/>
  <c r="V43" i="22" l="1"/>
  <c r="V17" i="22"/>
  <c r="V28" i="22"/>
  <c r="N51" i="22" s="1"/>
  <c r="V22" i="22"/>
  <c r="N50" i="22" s="1"/>
  <c r="N49" i="22" l="1"/>
  <c r="I21" i="17" l="1"/>
  <c r="O39" i="17" l="1"/>
  <c r="P39" i="17"/>
  <c r="Q39" i="17"/>
  <c r="R39" i="17"/>
  <c r="S39" i="17"/>
  <c r="T39" i="17"/>
  <c r="N39" i="17"/>
  <c r="I23" i="17"/>
  <c r="T20" i="17"/>
  <c r="S20" i="17"/>
  <c r="R20" i="17"/>
  <c r="Q20" i="17"/>
  <c r="P20" i="17"/>
  <c r="O20" i="17"/>
  <c r="N20" i="17"/>
  <c r="M20" i="17"/>
  <c r="L20" i="17"/>
  <c r="K20" i="17"/>
  <c r="I20" i="17"/>
  <c r="Q85" i="4"/>
  <c r="T18" i="18"/>
  <c r="S18" i="18"/>
  <c r="Q18" i="18"/>
  <c r="P18" i="18"/>
  <c r="O18" i="18"/>
  <c r="N18" i="18"/>
  <c r="M18" i="18"/>
  <c r="L18" i="18"/>
  <c r="K18" i="18"/>
  <c r="J18" i="18"/>
  <c r="T16" i="18"/>
  <c r="S16" i="18"/>
  <c r="R16" i="18"/>
  <c r="Q16" i="18"/>
  <c r="P16" i="18"/>
  <c r="O16" i="18"/>
  <c r="N16" i="18"/>
  <c r="M16" i="18"/>
  <c r="L16" i="18"/>
  <c r="K16" i="18"/>
  <c r="J16" i="18"/>
  <c r="T15" i="18"/>
  <c r="S15" i="18"/>
  <c r="R15" i="18"/>
  <c r="Q15" i="18"/>
  <c r="P15" i="18"/>
  <c r="O15" i="18"/>
  <c r="N15" i="18"/>
  <c r="M15" i="18"/>
  <c r="L15" i="18"/>
  <c r="K15" i="18"/>
  <c r="J15" i="18"/>
  <c r="I18" i="18"/>
  <c r="I16" i="18"/>
  <c r="I15" i="18"/>
  <c r="V18" i="18" l="1"/>
  <c r="V16" i="18"/>
  <c r="V15" i="18"/>
  <c r="V20" i="17"/>
  <c r="M39" i="17"/>
  <c r="L39" i="17"/>
  <c r="K39" i="17"/>
  <c r="J39" i="17"/>
  <c r="I39" i="17"/>
  <c r="K69" i="21"/>
  <c r="K70" i="21"/>
  <c r="G54" i="21"/>
  <c r="K68" i="21"/>
  <c r="G49" i="21"/>
  <c r="P49" i="21" s="1"/>
  <c r="G43" i="21"/>
  <c r="R43" i="21" s="1"/>
  <c r="G36" i="21"/>
  <c r="G30" i="21"/>
  <c r="G22" i="21"/>
  <c r="Q22" i="21" s="1"/>
  <c r="G21" i="21"/>
  <c r="R21" i="21" s="1"/>
  <c r="G20" i="21"/>
  <c r="G18" i="21"/>
  <c r="T18" i="21" s="1"/>
  <c r="G17" i="21"/>
  <c r="V14" i="21"/>
  <c r="K34" i="2"/>
  <c r="K35" i="2"/>
  <c r="K36" i="2"/>
  <c r="K37" i="2"/>
  <c r="K38" i="2" l="1"/>
  <c r="C8" i="25" s="1"/>
  <c r="V39" i="17"/>
  <c r="D22" i="25"/>
  <c r="K71" i="21"/>
  <c r="C22" i="25" s="1"/>
  <c r="T19" i="21"/>
  <c r="V19" i="21" s="1"/>
  <c r="J30" i="21"/>
  <c r="I30" i="21"/>
  <c r="T30" i="21"/>
  <c r="S30" i="21"/>
  <c r="R30" i="21"/>
  <c r="Q30" i="21"/>
  <c r="P30" i="21"/>
  <c r="O30" i="21"/>
  <c r="N30" i="21"/>
  <c r="L30" i="21"/>
  <c r="M30" i="21"/>
  <c r="K30" i="21"/>
  <c r="T36" i="21"/>
  <c r="Q54" i="21"/>
  <c r="M54" i="21"/>
  <c r="I54" i="21"/>
  <c r="T54" i="21"/>
  <c r="P54" i="21"/>
  <c r="L54" i="21"/>
  <c r="S54" i="21"/>
  <c r="O54" i="21"/>
  <c r="K54" i="21"/>
  <c r="R54" i="21"/>
  <c r="N54" i="21"/>
  <c r="J54" i="21"/>
  <c r="Q20" i="21"/>
  <c r="J20" i="21"/>
  <c r="O17" i="21"/>
  <c r="K17" i="21"/>
  <c r="R17" i="21"/>
  <c r="N17" i="21"/>
  <c r="J17" i="21"/>
  <c r="Q17" i="21"/>
  <c r="M17" i="21"/>
  <c r="P17" i="21"/>
  <c r="L17" i="21"/>
  <c r="N18" i="21"/>
  <c r="S18" i="21"/>
  <c r="N43" i="21"/>
  <c r="K36" i="21"/>
  <c r="O49" i="21"/>
  <c r="M36" i="21"/>
  <c r="Q49" i="21"/>
  <c r="T17" i="21"/>
  <c r="N36" i="21"/>
  <c r="R49" i="21"/>
  <c r="Q21" i="21"/>
  <c r="K18" i="21"/>
  <c r="M18" i="21"/>
  <c r="T49" i="21"/>
  <c r="J49" i="21"/>
  <c r="K49" i="21"/>
  <c r="I49" i="21"/>
  <c r="L49" i="21"/>
  <c r="Q43" i="21"/>
  <c r="S43" i="21"/>
  <c r="M43" i="21"/>
  <c r="T43" i="21"/>
  <c r="I43" i="21"/>
  <c r="K43" i="21"/>
  <c r="L43" i="21"/>
  <c r="S36" i="21"/>
  <c r="K22" i="21"/>
  <c r="R22" i="21"/>
  <c r="S22" i="21"/>
  <c r="J22" i="21"/>
  <c r="S21" i="21"/>
  <c r="I21" i="21"/>
  <c r="J21" i="21"/>
  <c r="K21" i="21"/>
  <c r="T21" i="21"/>
  <c r="L21" i="21"/>
  <c r="M21" i="21"/>
  <c r="N21" i="21"/>
  <c r="T20" i="21"/>
  <c r="K20" i="21"/>
  <c r="R20" i="21"/>
  <c r="L20" i="21"/>
  <c r="M20" i="21"/>
  <c r="O20" i="21"/>
  <c r="N20" i="21"/>
  <c r="S20" i="21"/>
  <c r="P18" i="21"/>
  <c r="I17" i="21"/>
  <c r="O18" i="21"/>
  <c r="L22" i="21"/>
  <c r="T22" i="21"/>
  <c r="O36" i="21"/>
  <c r="S49" i="21"/>
  <c r="M22" i="21"/>
  <c r="I18" i="21"/>
  <c r="Q18" i="21"/>
  <c r="P20" i="21"/>
  <c r="O21" i="21"/>
  <c r="N22" i="21"/>
  <c r="I36" i="21"/>
  <c r="Q36" i="21"/>
  <c r="O43" i="21"/>
  <c r="M49" i="21"/>
  <c r="P36" i="21"/>
  <c r="S17" i="21"/>
  <c r="J18" i="21"/>
  <c r="R18" i="21"/>
  <c r="I20" i="21"/>
  <c r="P21" i="21"/>
  <c r="O22" i="21"/>
  <c r="J36" i="21"/>
  <c r="R36" i="21"/>
  <c r="P43" i="21"/>
  <c r="N49" i="21"/>
  <c r="P22" i="21"/>
  <c r="L18" i="21"/>
  <c r="I22" i="21"/>
  <c r="L36" i="21"/>
  <c r="J43" i="21"/>
  <c r="M37" i="19"/>
  <c r="M35" i="19"/>
  <c r="E26" i="19"/>
  <c r="V20" i="21" l="1"/>
  <c r="V49" i="21"/>
  <c r="V30" i="21"/>
  <c r="V54" i="21"/>
  <c r="V21" i="21"/>
  <c r="V36" i="21"/>
  <c r="V18" i="21"/>
  <c r="V22" i="21"/>
  <c r="V17" i="21"/>
  <c r="V43" i="21"/>
  <c r="V44" i="21" s="1"/>
  <c r="O59" i="21"/>
  <c r="I59" i="21"/>
  <c r="M59" i="21"/>
  <c r="Q59" i="21"/>
  <c r="T59" i="21"/>
  <c r="J59" i="21"/>
  <c r="P59" i="21"/>
  <c r="N59" i="21"/>
  <c r="R59" i="21"/>
  <c r="L59" i="21"/>
  <c r="S59" i="21"/>
  <c r="K59" i="21"/>
  <c r="V50" i="21"/>
  <c r="M69" i="21" s="1"/>
  <c r="V38" i="21"/>
  <c r="V11" i="19"/>
  <c r="M36" i="19"/>
  <c r="G25" i="19"/>
  <c r="R25" i="19" s="1"/>
  <c r="G20" i="19"/>
  <c r="S20" i="19" s="1"/>
  <c r="G15" i="19"/>
  <c r="S15" i="19" s="1"/>
  <c r="M38" i="19" l="1"/>
  <c r="C16" i="25" s="1"/>
  <c r="V59" i="21"/>
  <c r="D16" i="25"/>
  <c r="V26" i="21"/>
  <c r="M68" i="21"/>
  <c r="V31" i="21"/>
  <c r="M66" i="21" s="1"/>
  <c r="M67" i="21"/>
  <c r="Q20" i="19"/>
  <c r="R15" i="19"/>
  <c r="N15" i="19"/>
  <c r="M20" i="19"/>
  <c r="J15" i="19"/>
  <c r="I20" i="19"/>
  <c r="P25" i="19"/>
  <c r="L15" i="19"/>
  <c r="P15" i="19"/>
  <c r="T15" i="19"/>
  <c r="I15" i="19"/>
  <c r="M15" i="19"/>
  <c r="Q15" i="19"/>
  <c r="L20" i="19"/>
  <c r="P20" i="19"/>
  <c r="T20" i="19"/>
  <c r="K25" i="19"/>
  <c r="O25" i="19"/>
  <c r="S25" i="19"/>
  <c r="S30" i="19" s="1"/>
  <c r="L25" i="19"/>
  <c r="K15" i="19"/>
  <c r="O15" i="19"/>
  <c r="J20" i="19"/>
  <c r="N20" i="19"/>
  <c r="R20" i="19"/>
  <c r="I25" i="19"/>
  <c r="M25" i="19"/>
  <c r="Q25" i="19"/>
  <c r="T25" i="19"/>
  <c r="K20" i="19"/>
  <c r="O20" i="19"/>
  <c r="J25" i="19"/>
  <c r="N25" i="19"/>
  <c r="L30" i="18"/>
  <c r="L31" i="18"/>
  <c r="I17" i="18"/>
  <c r="J17" i="18"/>
  <c r="L32" i="18"/>
  <c r="G20" i="18"/>
  <c r="G19" i="18"/>
  <c r="M19" i="18" s="1"/>
  <c r="T17" i="18"/>
  <c r="S17" i="18"/>
  <c r="R17" i="18"/>
  <c r="Q17" i="18"/>
  <c r="P17" i="18"/>
  <c r="O17" i="18"/>
  <c r="N17" i="18"/>
  <c r="M17" i="18"/>
  <c r="L17" i="18"/>
  <c r="K17" i="18"/>
  <c r="J23" i="17"/>
  <c r="T21" i="17"/>
  <c r="S21" i="17"/>
  <c r="R21" i="17"/>
  <c r="Q21" i="17"/>
  <c r="P21" i="17"/>
  <c r="O21" i="17"/>
  <c r="N21" i="17"/>
  <c r="M21" i="17"/>
  <c r="L21" i="17"/>
  <c r="K21" i="17"/>
  <c r="V15" i="19" l="1"/>
  <c r="V20" i="19"/>
  <c r="V25" i="19"/>
  <c r="V17" i="18"/>
  <c r="V21" i="17"/>
  <c r="Q30" i="19"/>
  <c r="J30" i="19"/>
  <c r="S19" i="18"/>
  <c r="S24" i="18" s="1"/>
  <c r="K19" i="18"/>
  <c r="K24" i="18" s="1"/>
  <c r="N19" i="18"/>
  <c r="R19" i="18"/>
  <c r="J19" i="18"/>
  <c r="Q19" i="18"/>
  <c r="I19" i="18"/>
  <c r="P19" i="18"/>
  <c r="O19" i="18"/>
  <c r="T19" i="18"/>
  <c r="L19" i="18"/>
  <c r="O20" i="18"/>
  <c r="N20" i="18"/>
  <c r="M20" i="18"/>
  <c r="M24" i="18" s="1"/>
  <c r="T20" i="18"/>
  <c r="L20" i="18"/>
  <c r="I20" i="18"/>
  <c r="S20" i="18"/>
  <c r="K20" i="18"/>
  <c r="J20" i="18"/>
  <c r="Q20" i="18"/>
  <c r="P20" i="18"/>
  <c r="R20" i="18"/>
  <c r="L33" i="18"/>
  <c r="C11" i="25" s="1"/>
  <c r="M65" i="21"/>
  <c r="K30" i="19"/>
  <c r="M30" i="19"/>
  <c r="I30" i="19"/>
  <c r="P30" i="19"/>
  <c r="R30" i="19"/>
  <c r="L30" i="19"/>
  <c r="O30" i="19"/>
  <c r="T30" i="19"/>
  <c r="N30" i="19"/>
  <c r="V21" i="19"/>
  <c r="O36" i="19" s="1"/>
  <c r="V12" i="18"/>
  <c r="T23" i="17"/>
  <c r="S23" i="17"/>
  <c r="R23" i="17"/>
  <c r="Q23" i="17"/>
  <c r="P23" i="17"/>
  <c r="O23" i="17"/>
  <c r="N23" i="17"/>
  <c r="M23" i="17"/>
  <c r="L23" i="17"/>
  <c r="K23" i="17"/>
  <c r="I19" i="17"/>
  <c r="T19" i="17"/>
  <c r="S19" i="17"/>
  <c r="R19" i="17"/>
  <c r="Q19" i="17"/>
  <c r="P19" i="17"/>
  <c r="O19" i="17"/>
  <c r="N19" i="17"/>
  <c r="M19" i="17"/>
  <c r="L19" i="17"/>
  <c r="K19" i="17"/>
  <c r="J19" i="17"/>
  <c r="G45" i="17"/>
  <c r="G38" i="17"/>
  <c r="G30" i="17"/>
  <c r="G29" i="17"/>
  <c r="S29" i="17" s="1"/>
  <c r="G28" i="17"/>
  <c r="M35" i="10"/>
  <c r="T18" i="10"/>
  <c r="S18" i="10"/>
  <c r="R18" i="10"/>
  <c r="Q18" i="10"/>
  <c r="P18" i="10"/>
  <c r="O18" i="10"/>
  <c r="N18" i="10"/>
  <c r="M18" i="10"/>
  <c r="L18" i="10"/>
  <c r="K18" i="10"/>
  <c r="J18" i="10"/>
  <c r="I18" i="10"/>
  <c r="T17" i="10"/>
  <c r="S17" i="10"/>
  <c r="R17" i="10"/>
  <c r="Q17" i="10"/>
  <c r="P17" i="10"/>
  <c r="O17" i="10"/>
  <c r="N17" i="10"/>
  <c r="M17" i="10"/>
  <c r="L17" i="10"/>
  <c r="K17" i="10"/>
  <c r="J17" i="10"/>
  <c r="I17" i="10"/>
  <c r="T24" i="18" l="1"/>
  <c r="N24" i="18"/>
  <c r="R24" i="18"/>
  <c r="Q24" i="18"/>
  <c r="O24" i="18"/>
  <c r="P24" i="18"/>
  <c r="I24" i="18"/>
  <c r="M37" i="10"/>
  <c r="C18" i="25" s="1"/>
  <c r="V17" i="10"/>
  <c r="V18" i="10"/>
  <c r="J24" i="18"/>
  <c r="V20" i="18"/>
  <c r="N32" i="18" s="1"/>
  <c r="R38" i="17"/>
  <c r="Q38" i="17"/>
  <c r="N38" i="17"/>
  <c r="T38" i="17"/>
  <c r="P38" i="17"/>
  <c r="O38" i="17"/>
  <c r="K38" i="17"/>
  <c r="M38" i="17"/>
  <c r="L38" i="17"/>
  <c r="J38" i="17"/>
  <c r="I38" i="17"/>
  <c r="S38" i="17"/>
  <c r="V30" i="19"/>
  <c r="D11" i="25"/>
  <c r="L24" i="18"/>
  <c r="V19" i="18"/>
  <c r="N31" i="18" s="1"/>
  <c r="V23" i="17"/>
  <c r="V19" i="17"/>
  <c r="N30" i="18"/>
  <c r="O28" i="17"/>
  <c r="N28" i="17"/>
  <c r="I28" i="17"/>
  <c r="M28" i="17"/>
  <c r="R28" i="17"/>
  <c r="L28" i="17"/>
  <c r="T28" i="17"/>
  <c r="K28" i="17"/>
  <c r="P28" i="17"/>
  <c r="J28" i="17"/>
  <c r="S28" i="17"/>
  <c r="Q28" i="17"/>
  <c r="P30" i="17"/>
  <c r="I30" i="17"/>
  <c r="O30" i="17"/>
  <c r="N30" i="17"/>
  <c r="L30" i="17"/>
  <c r="M30" i="17"/>
  <c r="K30" i="17"/>
  <c r="J30" i="17"/>
  <c r="S30" i="17"/>
  <c r="R30" i="17"/>
  <c r="Q30" i="17"/>
  <c r="T30" i="17"/>
  <c r="T40" i="17"/>
  <c r="S40" i="17"/>
  <c r="K40" i="17"/>
  <c r="R40" i="17"/>
  <c r="Q40" i="17"/>
  <c r="P40" i="17"/>
  <c r="O40" i="17"/>
  <c r="N40" i="17"/>
  <c r="M40" i="17"/>
  <c r="I40" i="17"/>
  <c r="L40" i="17"/>
  <c r="L65" i="17"/>
  <c r="C21" i="25" s="1"/>
  <c r="S45" i="17"/>
  <c r="O45" i="17"/>
  <c r="K45" i="17"/>
  <c r="Q45" i="17"/>
  <c r="I45" i="17"/>
  <c r="P45" i="17"/>
  <c r="R45" i="17"/>
  <c r="N45" i="17"/>
  <c r="J45" i="17"/>
  <c r="M45" i="17"/>
  <c r="T45" i="17"/>
  <c r="L45" i="17"/>
  <c r="V55" i="21"/>
  <c r="V57" i="21" s="1"/>
  <c r="V26" i="19"/>
  <c r="O37" i="19" s="1"/>
  <c r="V16" i="19"/>
  <c r="V15" i="17"/>
  <c r="P29" i="17"/>
  <c r="I29" i="17"/>
  <c r="M29" i="17"/>
  <c r="Q29" i="17"/>
  <c r="J29" i="17"/>
  <c r="N29" i="17"/>
  <c r="R29" i="17"/>
  <c r="L29" i="17"/>
  <c r="T29" i="17"/>
  <c r="K29" i="17"/>
  <c r="O29" i="17"/>
  <c r="M40" i="16"/>
  <c r="G31" i="16"/>
  <c r="O31" i="16" s="1"/>
  <c r="M42" i="16"/>
  <c r="M41" i="16"/>
  <c r="Q26" i="16"/>
  <c r="G21" i="16"/>
  <c r="R21" i="16" s="1"/>
  <c r="S16" i="16"/>
  <c r="S54" i="17" l="1"/>
  <c r="R54" i="17"/>
  <c r="P54" i="17"/>
  <c r="M44" i="16"/>
  <c r="C15" i="25" s="1"/>
  <c r="V24" i="18"/>
  <c r="K54" i="17"/>
  <c r="T54" i="17"/>
  <c r="M54" i="17"/>
  <c r="I54" i="17"/>
  <c r="N54" i="17"/>
  <c r="O54" i="17"/>
  <c r="Q54" i="17"/>
  <c r="J54" i="17"/>
  <c r="V28" i="17"/>
  <c r="V30" i="17"/>
  <c r="V28" i="19"/>
  <c r="D21" i="25"/>
  <c r="V29" i="17"/>
  <c r="L54" i="17"/>
  <c r="D15" i="25"/>
  <c r="V38" i="17"/>
  <c r="V45" i="17"/>
  <c r="V40" i="17"/>
  <c r="V21" i="18"/>
  <c r="N33" i="18"/>
  <c r="M70" i="21"/>
  <c r="M71" i="21" s="1"/>
  <c r="K21" i="16"/>
  <c r="K31" i="16"/>
  <c r="I31" i="16"/>
  <c r="L31" i="16"/>
  <c r="M31" i="16"/>
  <c r="Q31" i="16"/>
  <c r="T31" i="16"/>
  <c r="P31" i="16"/>
  <c r="S31" i="16"/>
  <c r="O35" i="19"/>
  <c r="O38" i="19" s="1"/>
  <c r="J31" i="16"/>
  <c r="R31" i="16"/>
  <c r="N31" i="16"/>
  <c r="S21" i="16"/>
  <c r="S26" i="16"/>
  <c r="M21" i="16"/>
  <c r="R26" i="16"/>
  <c r="O21" i="16"/>
  <c r="J26" i="16"/>
  <c r="I21" i="16"/>
  <c r="Q21" i="16"/>
  <c r="N26" i="16"/>
  <c r="T16" i="16"/>
  <c r="I16" i="16"/>
  <c r="M16" i="16"/>
  <c r="Q16" i="16"/>
  <c r="L21" i="16"/>
  <c r="P21" i="16"/>
  <c r="T21" i="16"/>
  <c r="K26" i="16"/>
  <c r="O26" i="16"/>
  <c r="L16" i="16"/>
  <c r="N16" i="16"/>
  <c r="L26" i="16"/>
  <c r="P26" i="16"/>
  <c r="T26" i="16"/>
  <c r="P16" i="16"/>
  <c r="J16" i="16"/>
  <c r="R16" i="16"/>
  <c r="K16" i="16"/>
  <c r="O16" i="16"/>
  <c r="J21" i="16"/>
  <c r="N21" i="16"/>
  <c r="I26" i="16"/>
  <c r="M26" i="16"/>
  <c r="V31" i="16" l="1"/>
  <c r="V26" i="16"/>
  <c r="V21" i="16"/>
  <c r="V33" i="17"/>
  <c r="N61" i="17" s="1"/>
  <c r="V16" i="16"/>
  <c r="V41" i="17"/>
  <c r="N62" i="17" s="1"/>
  <c r="E22" i="25"/>
  <c r="E16" i="25"/>
  <c r="E11" i="25"/>
  <c r="V54" i="17"/>
  <c r="S35" i="16"/>
  <c r="R35" i="16"/>
  <c r="T35" i="16"/>
  <c r="J35" i="16"/>
  <c r="Q35" i="16"/>
  <c r="P35" i="16"/>
  <c r="O35" i="16"/>
  <c r="N35" i="16"/>
  <c r="M35" i="16"/>
  <c r="K35" i="16"/>
  <c r="L35" i="16"/>
  <c r="I35" i="16"/>
  <c r="V24" i="17"/>
  <c r="N60" i="17" s="1"/>
  <c r="V46" i="17"/>
  <c r="N63" i="17" s="1"/>
  <c r="M46" i="15"/>
  <c r="M45" i="15"/>
  <c r="M44" i="15"/>
  <c r="M43" i="15"/>
  <c r="G32" i="15"/>
  <c r="N32" i="15" s="1"/>
  <c r="G27" i="15"/>
  <c r="S27" i="15" s="1"/>
  <c r="G21" i="15"/>
  <c r="L21" i="15" s="1"/>
  <c r="G16" i="15"/>
  <c r="Q16" i="15" s="1"/>
  <c r="V12" i="15"/>
  <c r="U88" i="4"/>
  <c r="U86" i="4"/>
  <c r="U85" i="4"/>
  <c r="L56" i="3"/>
  <c r="G22" i="13"/>
  <c r="V35" i="16" l="1"/>
  <c r="D14" i="25"/>
  <c r="D20" i="25"/>
  <c r="N65" i="17"/>
  <c r="M47" i="15"/>
  <c r="C20" i="25" s="1"/>
  <c r="R22" i="13"/>
  <c r="Q22" i="13"/>
  <c r="P22" i="13"/>
  <c r="T22" i="13"/>
  <c r="S22" i="13"/>
  <c r="O22" i="13"/>
  <c r="N22" i="13"/>
  <c r="M22" i="13"/>
  <c r="L22" i="13"/>
  <c r="K22" i="13"/>
  <c r="J22" i="13"/>
  <c r="I22" i="13"/>
  <c r="O21" i="15"/>
  <c r="R16" i="15"/>
  <c r="S16" i="15"/>
  <c r="Q32" i="15"/>
  <c r="T16" i="15"/>
  <c r="M21" i="15"/>
  <c r="N21" i="15"/>
  <c r="R32" i="15"/>
  <c r="S32" i="15"/>
  <c r="L32" i="15"/>
  <c r="O32" i="15"/>
  <c r="J32" i="15"/>
  <c r="P32" i="15"/>
  <c r="V22" i="16"/>
  <c r="O41" i="16" s="1"/>
  <c r="V17" i="16"/>
  <c r="V27" i="16"/>
  <c r="O42" i="16" s="1"/>
  <c r="I16" i="15"/>
  <c r="P21" i="15"/>
  <c r="K27" i="15"/>
  <c r="Q21" i="15"/>
  <c r="K16" i="15"/>
  <c r="R21" i="15"/>
  <c r="M27" i="15"/>
  <c r="T32" i="15"/>
  <c r="T27" i="15"/>
  <c r="L27" i="15"/>
  <c r="L16" i="15"/>
  <c r="S21" i="15"/>
  <c r="N27" i="15"/>
  <c r="I32" i="15"/>
  <c r="I27" i="15"/>
  <c r="N16" i="15"/>
  <c r="I21" i="15"/>
  <c r="P27" i="15"/>
  <c r="K32" i="15"/>
  <c r="M16" i="15"/>
  <c r="J21" i="15"/>
  <c r="J27" i="15"/>
  <c r="J16" i="15"/>
  <c r="O27" i="15"/>
  <c r="O16" i="15"/>
  <c r="Q27" i="15"/>
  <c r="P16" i="15"/>
  <c r="K21" i="15"/>
  <c r="R27" i="15"/>
  <c r="M32" i="15"/>
  <c r="T21" i="15"/>
  <c r="M57" i="13"/>
  <c r="G43" i="13"/>
  <c r="G42" i="13"/>
  <c r="T42" i="13" s="1"/>
  <c r="G37" i="13"/>
  <c r="G32" i="13"/>
  <c r="N32" i="13" s="1"/>
  <c r="G27" i="13"/>
  <c r="H28" i="3"/>
  <c r="R28" i="3" s="1"/>
  <c r="H27" i="3"/>
  <c r="Q27" i="3" s="1"/>
  <c r="H26" i="3"/>
  <c r="U26" i="3" s="1"/>
  <c r="H20" i="3"/>
  <c r="H21" i="3"/>
  <c r="H22" i="3"/>
  <c r="U22" i="3" s="1"/>
  <c r="H23" i="3"/>
  <c r="Q23" i="3" s="1"/>
  <c r="H24" i="3"/>
  <c r="U24" i="3" s="1"/>
  <c r="H25" i="3"/>
  <c r="Q25" i="3" s="1"/>
  <c r="H29" i="3"/>
  <c r="F45" i="4"/>
  <c r="V21" i="15" l="1"/>
  <c r="V22" i="13"/>
  <c r="V27" i="15"/>
  <c r="V32" i="15"/>
  <c r="V33" i="15" s="1"/>
  <c r="N46" i="15" s="1"/>
  <c r="V16" i="15"/>
  <c r="E21" i="25"/>
  <c r="Q20" i="3"/>
  <c r="N20" i="3"/>
  <c r="U29" i="3"/>
  <c r="O29" i="3"/>
  <c r="Q21" i="3"/>
  <c r="N21" i="3"/>
  <c r="O43" i="13"/>
  <c r="N43" i="13"/>
  <c r="Q43" i="13"/>
  <c r="M43" i="13"/>
  <c r="L43" i="13"/>
  <c r="K43" i="13"/>
  <c r="P43" i="13"/>
  <c r="J43" i="13"/>
  <c r="I43" i="13"/>
  <c r="T43" i="13"/>
  <c r="S43" i="13"/>
  <c r="R43" i="13"/>
  <c r="Q37" i="15"/>
  <c r="L37" i="15"/>
  <c r="S37" i="15"/>
  <c r="N37" i="15"/>
  <c r="T37" i="15"/>
  <c r="O37" i="15"/>
  <c r="R37" i="15"/>
  <c r="P37" i="15"/>
  <c r="M37" i="15"/>
  <c r="J37" i="15"/>
  <c r="K37" i="15"/>
  <c r="O40" i="16"/>
  <c r="I37" i="15"/>
  <c r="O28" i="3"/>
  <c r="K28" i="3"/>
  <c r="T28" i="3"/>
  <c r="Q42" i="13"/>
  <c r="M42" i="13"/>
  <c r="N42" i="13"/>
  <c r="O42" i="13"/>
  <c r="I42" i="13"/>
  <c r="P42" i="13"/>
  <c r="J27" i="3"/>
  <c r="L28" i="3"/>
  <c r="S28" i="3"/>
  <c r="R27" i="3"/>
  <c r="N26" i="3"/>
  <c r="S27" i="3"/>
  <c r="O26" i="3"/>
  <c r="P28" i="3"/>
  <c r="M28" i="3"/>
  <c r="Q28" i="3"/>
  <c r="U28" i="3"/>
  <c r="K27" i="3"/>
  <c r="J28" i="3"/>
  <c r="N28" i="3"/>
  <c r="N22" i="3"/>
  <c r="J23" i="3"/>
  <c r="K23" i="3"/>
  <c r="N24" i="3"/>
  <c r="J21" i="3"/>
  <c r="O24" i="3"/>
  <c r="S25" i="3"/>
  <c r="R23" i="3"/>
  <c r="J25" i="3"/>
  <c r="O22" i="3"/>
  <c r="S23" i="3"/>
  <c r="K25" i="3"/>
  <c r="R25" i="3"/>
  <c r="M32" i="13"/>
  <c r="O32" i="13"/>
  <c r="Q32" i="13"/>
  <c r="R32" i="13"/>
  <c r="J42" i="13"/>
  <c r="R42" i="13"/>
  <c r="K42" i="13"/>
  <c r="S42" i="13"/>
  <c r="I32" i="13"/>
  <c r="L42" i="13"/>
  <c r="P32" i="13"/>
  <c r="J32" i="13"/>
  <c r="K32" i="13"/>
  <c r="S32" i="13"/>
  <c r="L32" i="13"/>
  <c r="T32" i="13"/>
  <c r="N29" i="3"/>
  <c r="S21" i="3"/>
  <c r="T21" i="3"/>
  <c r="P22" i="3"/>
  <c r="L23" i="3"/>
  <c r="T23" i="3"/>
  <c r="P24" i="3"/>
  <c r="L25" i="3"/>
  <c r="T25" i="3"/>
  <c r="P26" i="3"/>
  <c r="L27" i="3"/>
  <c r="T27" i="3"/>
  <c r="P29" i="3"/>
  <c r="O20" i="3"/>
  <c r="U20" i="3"/>
  <c r="M21" i="3"/>
  <c r="U21" i="3"/>
  <c r="Q22" i="3"/>
  <c r="M23" i="3"/>
  <c r="U23" i="3"/>
  <c r="Q24" i="3"/>
  <c r="M25" i="3"/>
  <c r="U25" i="3"/>
  <c r="Q26" i="3"/>
  <c r="M27" i="3"/>
  <c r="U27" i="3"/>
  <c r="Q29" i="3"/>
  <c r="P20" i="3"/>
  <c r="J20" i="3"/>
  <c r="T20" i="3"/>
  <c r="J22" i="3"/>
  <c r="R22" i="3"/>
  <c r="N23" i="3"/>
  <c r="J24" i="3"/>
  <c r="R24" i="3"/>
  <c r="N25" i="3"/>
  <c r="J26" i="3"/>
  <c r="R26" i="3"/>
  <c r="N27" i="3"/>
  <c r="J29" i="3"/>
  <c r="R29" i="3"/>
  <c r="L21" i="3"/>
  <c r="K20" i="3"/>
  <c r="S20" i="3"/>
  <c r="O21" i="3"/>
  <c r="K22" i="3"/>
  <c r="S22" i="3"/>
  <c r="O23" i="3"/>
  <c r="K24" i="3"/>
  <c r="S24" i="3"/>
  <c r="O25" i="3"/>
  <c r="K26" i="3"/>
  <c r="S26" i="3"/>
  <c r="O27" i="3"/>
  <c r="K29" i="3"/>
  <c r="S29" i="3"/>
  <c r="L20" i="3"/>
  <c r="R20" i="3"/>
  <c r="P21" i="3"/>
  <c r="L22" i="3"/>
  <c r="T22" i="3"/>
  <c r="P23" i="3"/>
  <c r="L24" i="3"/>
  <c r="T24" i="3"/>
  <c r="P25" i="3"/>
  <c r="L26" i="3"/>
  <c r="T26" i="3"/>
  <c r="P27" i="3"/>
  <c r="L29" i="3"/>
  <c r="T29" i="3"/>
  <c r="R21" i="3"/>
  <c r="K21" i="3"/>
  <c r="M20" i="3"/>
  <c r="M22" i="3"/>
  <c r="M24" i="3"/>
  <c r="M26" i="3"/>
  <c r="M29" i="3"/>
  <c r="M64" i="4"/>
  <c r="V42" i="13" l="1"/>
  <c r="V32" i="13"/>
  <c r="W27" i="3"/>
  <c r="V43" i="13"/>
  <c r="W26" i="3"/>
  <c r="W28" i="3"/>
  <c r="V37" i="15"/>
  <c r="W21" i="3"/>
  <c r="W22" i="3"/>
  <c r="W23" i="3"/>
  <c r="W24" i="3"/>
  <c r="W25" i="3"/>
  <c r="W20" i="3"/>
  <c r="W29" i="3"/>
  <c r="V28" i="15"/>
  <c r="N45" i="15" s="1"/>
  <c r="V17" i="15"/>
  <c r="V22" i="15"/>
  <c r="N44" i="15" s="1"/>
  <c r="M56" i="13"/>
  <c r="M37" i="13"/>
  <c r="L37" i="13"/>
  <c r="K37" i="13"/>
  <c r="J37" i="13"/>
  <c r="I37" i="13"/>
  <c r="M27" i="13"/>
  <c r="L27" i="13"/>
  <c r="K27" i="13"/>
  <c r="J27" i="13"/>
  <c r="I27" i="13"/>
  <c r="V13" i="10"/>
  <c r="D18" i="25" l="1"/>
  <c r="V35" i="15"/>
  <c r="N43" i="15"/>
  <c r="V15" i="13"/>
  <c r="V33" i="13"/>
  <c r="O57" i="13" s="1"/>
  <c r="V12" i="6"/>
  <c r="M102" i="4"/>
  <c r="M101" i="4"/>
  <c r="L102" i="4"/>
  <c r="L101" i="4"/>
  <c r="K102" i="4"/>
  <c r="K101" i="4"/>
  <c r="J102" i="4"/>
  <c r="J101" i="4"/>
  <c r="M88" i="4"/>
  <c r="L88" i="4"/>
  <c r="K88" i="4"/>
  <c r="J88" i="4"/>
  <c r="O88" i="4"/>
  <c r="N87" i="4"/>
  <c r="M87" i="4"/>
  <c r="L87" i="4"/>
  <c r="K87" i="4"/>
  <c r="J87" i="4"/>
  <c r="M86" i="4"/>
  <c r="L86" i="4"/>
  <c r="K86" i="4"/>
  <c r="J86" i="4"/>
  <c r="M85" i="4"/>
  <c r="L85" i="4"/>
  <c r="K85" i="4"/>
  <c r="J85" i="4"/>
  <c r="M84" i="4"/>
  <c r="L84" i="4"/>
  <c r="K84" i="4"/>
  <c r="J84" i="4"/>
  <c r="M83" i="4"/>
  <c r="L83" i="4"/>
  <c r="K83" i="4"/>
  <c r="J83" i="4"/>
  <c r="L68" i="4"/>
  <c r="M70" i="4"/>
  <c r="L70" i="4"/>
  <c r="M69" i="4"/>
  <c r="L69" i="4"/>
  <c r="K69" i="4"/>
  <c r="J69" i="4"/>
  <c r="M68" i="4"/>
  <c r="K68" i="4"/>
  <c r="J68" i="4"/>
  <c r="M67" i="4"/>
  <c r="L67" i="4"/>
  <c r="K67" i="4"/>
  <c r="J67" i="4"/>
  <c r="M66" i="4"/>
  <c r="L66" i="4"/>
  <c r="K66" i="4"/>
  <c r="J66" i="4"/>
  <c r="M65" i="4"/>
  <c r="L65" i="4"/>
  <c r="K65" i="4"/>
  <c r="J65" i="4"/>
  <c r="L64" i="4"/>
  <c r="K64" i="4"/>
  <c r="J64" i="4"/>
  <c r="N63" i="4"/>
  <c r="M63" i="4"/>
  <c r="L63" i="4"/>
  <c r="K63" i="4"/>
  <c r="J63" i="4"/>
  <c r="N56" i="4"/>
  <c r="M56" i="4"/>
  <c r="L56" i="4"/>
  <c r="K56" i="4"/>
  <c r="J56" i="4"/>
  <c r="N55" i="4"/>
  <c r="M55" i="4"/>
  <c r="L55" i="4"/>
  <c r="K55" i="4"/>
  <c r="J55" i="4"/>
  <c r="M54" i="4"/>
  <c r="L54" i="4"/>
  <c r="K54" i="4"/>
  <c r="J54" i="4"/>
  <c r="M53" i="4"/>
  <c r="L53" i="4"/>
  <c r="K53" i="4"/>
  <c r="J90" i="4" l="1"/>
  <c r="L90" i="4"/>
  <c r="K90" i="4"/>
  <c r="D17" i="25"/>
  <c r="D13" i="25"/>
  <c r="M90" i="4"/>
  <c r="D8" i="25"/>
  <c r="K103" i="4"/>
  <c r="N47" i="15"/>
  <c r="W15" i="4"/>
  <c r="W14" i="3"/>
  <c r="J103" i="4"/>
  <c r="M103" i="4"/>
  <c r="L103" i="4"/>
  <c r="N37" i="13"/>
  <c r="O37" i="13"/>
  <c r="P37" i="13"/>
  <c r="Q37" i="13"/>
  <c r="R37" i="13"/>
  <c r="S37" i="13"/>
  <c r="T37" i="13"/>
  <c r="N27" i="13"/>
  <c r="O27" i="13"/>
  <c r="P27" i="13"/>
  <c r="Q27" i="13"/>
  <c r="R27" i="13"/>
  <c r="S27" i="13"/>
  <c r="T27" i="13"/>
  <c r="H16" i="3"/>
  <c r="N16" i="3" s="1"/>
  <c r="N102" i="4"/>
  <c r="O102" i="4"/>
  <c r="P102" i="4"/>
  <c r="Q102" i="4"/>
  <c r="R102" i="4"/>
  <c r="S102" i="4"/>
  <c r="T102" i="4"/>
  <c r="U102" i="4"/>
  <c r="N101" i="4"/>
  <c r="O101" i="4"/>
  <c r="P101" i="4"/>
  <c r="Q101" i="4"/>
  <c r="R101" i="4"/>
  <c r="S101" i="4"/>
  <c r="T101" i="4"/>
  <c r="U101" i="4"/>
  <c r="N85" i="4"/>
  <c r="O85" i="4"/>
  <c r="P85" i="4"/>
  <c r="R85" i="4"/>
  <c r="S85" i="4"/>
  <c r="T85" i="4"/>
  <c r="N88" i="4"/>
  <c r="P88" i="4"/>
  <c r="Q88" i="4"/>
  <c r="R88" i="4"/>
  <c r="S88" i="4"/>
  <c r="T88" i="4"/>
  <c r="O87" i="4"/>
  <c r="P87" i="4"/>
  <c r="Q87" i="4"/>
  <c r="R87" i="4"/>
  <c r="S87" i="4"/>
  <c r="T87" i="4"/>
  <c r="U87" i="4"/>
  <c r="N86" i="4"/>
  <c r="O86" i="4"/>
  <c r="P86" i="4"/>
  <c r="Q86" i="4"/>
  <c r="R86" i="4"/>
  <c r="S86" i="4"/>
  <c r="T86" i="4"/>
  <c r="N84" i="4"/>
  <c r="O84" i="4"/>
  <c r="P84" i="4"/>
  <c r="Q84" i="4"/>
  <c r="R84" i="4"/>
  <c r="S84" i="4"/>
  <c r="T84" i="4"/>
  <c r="U84" i="4"/>
  <c r="N83" i="4"/>
  <c r="O83" i="4"/>
  <c r="P83" i="4"/>
  <c r="Q83" i="4"/>
  <c r="R83" i="4"/>
  <c r="S83" i="4"/>
  <c r="T83" i="4"/>
  <c r="U83" i="4"/>
  <c r="N70" i="4"/>
  <c r="O70" i="4"/>
  <c r="P70" i="4"/>
  <c r="Q70" i="4"/>
  <c r="R70" i="4"/>
  <c r="S70" i="4"/>
  <c r="U70" i="4"/>
  <c r="N69" i="4"/>
  <c r="O69" i="4"/>
  <c r="P69" i="4"/>
  <c r="Q69" i="4"/>
  <c r="R69" i="4"/>
  <c r="S69" i="4"/>
  <c r="T69" i="4"/>
  <c r="U69" i="4"/>
  <c r="N68" i="4"/>
  <c r="O68" i="4"/>
  <c r="P68" i="4"/>
  <c r="Q68" i="4"/>
  <c r="R68" i="4"/>
  <c r="S68" i="4"/>
  <c r="T68" i="4"/>
  <c r="U68" i="4"/>
  <c r="N67" i="4"/>
  <c r="O67" i="4"/>
  <c r="P67" i="4"/>
  <c r="Q67" i="4"/>
  <c r="R67" i="4"/>
  <c r="S67" i="4"/>
  <c r="T67" i="4"/>
  <c r="U67" i="4"/>
  <c r="N66" i="4"/>
  <c r="O66" i="4"/>
  <c r="P66" i="4"/>
  <c r="Q66" i="4"/>
  <c r="R66" i="4"/>
  <c r="S66" i="4"/>
  <c r="T66" i="4"/>
  <c r="U66" i="4"/>
  <c r="N65" i="4"/>
  <c r="O65" i="4"/>
  <c r="P65" i="4"/>
  <c r="Q65" i="4"/>
  <c r="R65" i="4"/>
  <c r="S65" i="4"/>
  <c r="T65" i="4"/>
  <c r="U65" i="4"/>
  <c r="N64" i="4"/>
  <c r="O64" i="4"/>
  <c r="P64" i="4"/>
  <c r="Q64" i="4"/>
  <c r="R64" i="4"/>
  <c r="S64" i="4"/>
  <c r="T64" i="4"/>
  <c r="U64" i="4"/>
  <c r="O63" i="4"/>
  <c r="P63" i="4"/>
  <c r="Q63" i="4"/>
  <c r="R63" i="4"/>
  <c r="S63" i="4"/>
  <c r="T63" i="4"/>
  <c r="U63" i="4"/>
  <c r="O56" i="4"/>
  <c r="P56" i="4"/>
  <c r="Q56" i="4"/>
  <c r="R56" i="4"/>
  <c r="S56" i="4"/>
  <c r="T56" i="4"/>
  <c r="O55" i="4"/>
  <c r="P55" i="4"/>
  <c r="Q55" i="4"/>
  <c r="R55" i="4"/>
  <c r="S55" i="4"/>
  <c r="T55" i="4"/>
  <c r="U55" i="4"/>
  <c r="N54" i="4"/>
  <c r="O54" i="4"/>
  <c r="P54" i="4"/>
  <c r="Q54" i="4"/>
  <c r="R54" i="4"/>
  <c r="S54" i="4"/>
  <c r="T54" i="4"/>
  <c r="U54" i="4"/>
  <c r="N53" i="4"/>
  <c r="O53" i="4"/>
  <c r="P53" i="4"/>
  <c r="Q53" i="4"/>
  <c r="R53" i="4"/>
  <c r="S53" i="4"/>
  <c r="T53" i="4"/>
  <c r="U53" i="4"/>
  <c r="W68" i="4" l="1"/>
  <c r="W65" i="4"/>
  <c r="W53" i="4"/>
  <c r="W101" i="4"/>
  <c r="W54" i="4"/>
  <c r="W86" i="4"/>
  <c r="W102" i="4"/>
  <c r="W70" i="4"/>
  <c r="W88" i="4"/>
  <c r="W64" i="4"/>
  <c r="W67" i="4"/>
  <c r="S90" i="4"/>
  <c r="W84" i="4"/>
  <c r="W56" i="4"/>
  <c r="W66" i="4"/>
  <c r="W69" i="4"/>
  <c r="P90" i="4"/>
  <c r="W87" i="4"/>
  <c r="W85" i="4"/>
  <c r="W55" i="4"/>
  <c r="W63" i="4"/>
  <c r="R90" i="4"/>
  <c r="Q90" i="4"/>
  <c r="O90" i="4"/>
  <c r="N90" i="4"/>
  <c r="W83" i="4"/>
  <c r="U90" i="4"/>
  <c r="T90" i="4"/>
  <c r="V37" i="13"/>
  <c r="V27" i="13"/>
  <c r="E20" i="25"/>
  <c r="D10" i="25"/>
  <c r="D9" i="25"/>
  <c r="Q16" i="3"/>
  <c r="M16" i="3"/>
  <c r="L16" i="3"/>
  <c r="K16" i="3"/>
  <c r="J16" i="3"/>
  <c r="O16" i="3"/>
  <c r="T16" i="3"/>
  <c r="S16" i="3"/>
  <c r="P16" i="3"/>
  <c r="V44" i="13"/>
  <c r="R16" i="3"/>
  <c r="U16" i="3"/>
  <c r="H43" i="4"/>
  <c r="W90" i="4" l="1"/>
  <c r="D24" i="25"/>
  <c r="W16" i="3"/>
  <c r="L43" i="4"/>
  <c r="J43" i="4"/>
  <c r="K43" i="4"/>
  <c r="M43" i="4"/>
  <c r="S43" i="4"/>
  <c r="O43" i="4"/>
  <c r="R43" i="4"/>
  <c r="N43" i="4"/>
  <c r="U43" i="4"/>
  <c r="Q43" i="4"/>
  <c r="T43" i="4"/>
  <c r="P43" i="4"/>
  <c r="H75" i="4"/>
  <c r="H74" i="4"/>
  <c r="P74" i="4" s="1"/>
  <c r="H73" i="4"/>
  <c r="W43" i="4" l="1"/>
  <c r="J75" i="4"/>
  <c r="L75" i="4"/>
  <c r="K75" i="4"/>
  <c r="M75" i="4"/>
  <c r="M74" i="4"/>
  <c r="K74" i="4"/>
  <c r="L74" i="4"/>
  <c r="J74" i="4"/>
  <c r="L73" i="4"/>
  <c r="K73" i="4"/>
  <c r="J73" i="4"/>
  <c r="M73" i="4"/>
  <c r="P75" i="4"/>
  <c r="T75" i="4"/>
  <c r="Q75" i="4"/>
  <c r="U75" i="4"/>
  <c r="N75" i="4"/>
  <c r="R75" i="4"/>
  <c r="O75" i="4"/>
  <c r="S75" i="4"/>
  <c r="N74" i="4"/>
  <c r="R74" i="4"/>
  <c r="O74" i="4"/>
  <c r="S74" i="4"/>
  <c r="U74" i="4"/>
  <c r="T74" i="4"/>
  <c r="Q74" i="4"/>
  <c r="O73" i="4"/>
  <c r="P73" i="4"/>
  <c r="T73" i="4"/>
  <c r="N73" i="4"/>
  <c r="Q73" i="4"/>
  <c r="U73" i="4"/>
  <c r="R73" i="4"/>
  <c r="S73" i="4"/>
  <c r="M58" i="13"/>
  <c r="W75" i="4" l="1"/>
  <c r="W73" i="4"/>
  <c r="W74" i="4"/>
  <c r="U76" i="4"/>
  <c r="M76" i="4"/>
  <c r="K76" i="4"/>
  <c r="L76" i="4"/>
  <c r="J76" i="4"/>
  <c r="V38" i="13"/>
  <c r="V28" i="13"/>
  <c r="O56" i="13" s="1"/>
  <c r="W76" i="4" l="1"/>
  <c r="O58" i="13"/>
  <c r="G16" i="6" l="1"/>
  <c r="G22" i="6"/>
  <c r="G24" i="6"/>
  <c r="L24" i="6" l="1"/>
  <c r="M24" i="6"/>
  <c r="K24" i="6"/>
  <c r="J24" i="6"/>
  <c r="I24" i="6"/>
  <c r="T24" i="6"/>
  <c r="S24" i="6"/>
  <c r="R24" i="6"/>
  <c r="N24" i="6"/>
  <c r="Q24" i="6"/>
  <c r="P24" i="6"/>
  <c r="O24" i="6"/>
  <c r="I16" i="6"/>
  <c r="L16" i="6"/>
  <c r="K16" i="6"/>
  <c r="J16" i="6"/>
  <c r="L22" i="6"/>
  <c r="K22" i="6"/>
  <c r="J22" i="6"/>
  <c r="I22" i="6"/>
  <c r="N22" i="6"/>
  <c r="M22" i="6"/>
  <c r="P16" i="6"/>
  <c r="T16" i="6"/>
  <c r="T28" i="6" s="1"/>
  <c r="M16" i="6"/>
  <c r="Q16" i="6"/>
  <c r="N16" i="6"/>
  <c r="R16" i="6"/>
  <c r="O16" i="6"/>
  <c r="S16" i="6"/>
  <c r="P22" i="6"/>
  <c r="T22" i="6"/>
  <c r="Q22" i="6"/>
  <c r="R22" i="6"/>
  <c r="O22" i="6"/>
  <c r="S22" i="6"/>
  <c r="R28" i="6" l="1"/>
  <c r="N28" i="6"/>
  <c r="V22" i="6"/>
  <c r="V24" i="6"/>
  <c r="L28" i="6"/>
  <c r="V16" i="6"/>
  <c r="J28" i="6"/>
  <c r="P28" i="6"/>
  <c r="K28" i="6"/>
  <c r="S28" i="6"/>
  <c r="Q28" i="6"/>
  <c r="O28" i="6"/>
  <c r="M28" i="6"/>
  <c r="I28" i="6"/>
  <c r="N36" i="6"/>
  <c r="N38" i="6"/>
  <c r="M46" i="7"/>
  <c r="M45" i="7"/>
  <c r="M44" i="7"/>
  <c r="M43" i="7"/>
  <c r="L59" i="3"/>
  <c r="L58" i="3"/>
  <c r="L61" i="3" l="1"/>
  <c r="C9" i="25" s="1"/>
  <c r="V28" i="6"/>
  <c r="C10" i="25"/>
  <c r="N39" i="6"/>
  <c r="V26" i="6"/>
  <c r="N34" i="6"/>
  <c r="N37" i="6"/>
  <c r="M47" i="7"/>
  <c r="C14" i="25" s="1"/>
  <c r="H40" i="4"/>
  <c r="R40" i="4" s="1"/>
  <c r="K40" i="4" l="1"/>
  <c r="M40" i="4"/>
  <c r="J40" i="4"/>
  <c r="L40" i="4"/>
  <c r="U40" i="4"/>
  <c r="Q40" i="4"/>
  <c r="T40" i="4"/>
  <c r="P40" i="4"/>
  <c r="S40" i="4"/>
  <c r="O40" i="4"/>
  <c r="N40" i="4"/>
  <c r="W40" i="4" l="1"/>
  <c r="N40" i="6"/>
  <c r="E13" i="25" l="1"/>
  <c r="E34" i="7"/>
  <c r="G21" i="13" l="1"/>
  <c r="G19" i="13"/>
  <c r="S21" i="13" l="1"/>
  <c r="K21" i="13"/>
  <c r="T21" i="13"/>
  <c r="R21" i="13"/>
  <c r="J21" i="13"/>
  <c r="Q21" i="13"/>
  <c r="I21" i="13"/>
  <c r="P21" i="13"/>
  <c r="O21" i="13"/>
  <c r="L21" i="13"/>
  <c r="N21" i="13"/>
  <c r="M21" i="13"/>
  <c r="M60" i="13"/>
  <c r="C17" i="25" s="1"/>
  <c r="C24" i="25" s="1"/>
  <c r="N19" i="13"/>
  <c r="K19" i="13"/>
  <c r="K48" i="13" s="1"/>
  <c r="M19" i="13"/>
  <c r="J19" i="13"/>
  <c r="L19" i="13"/>
  <c r="I19" i="13"/>
  <c r="R19" i="13"/>
  <c r="O19" i="13"/>
  <c r="P19" i="13"/>
  <c r="P48" i="13" s="1"/>
  <c r="T19" i="13"/>
  <c r="Q19" i="13"/>
  <c r="S19" i="13"/>
  <c r="S48" i="13" s="1"/>
  <c r="O48" i="13" l="1"/>
  <c r="M48" i="13"/>
  <c r="V21" i="13"/>
  <c r="V19" i="13"/>
  <c r="I48" i="13"/>
  <c r="N48" i="13"/>
  <c r="R48" i="13"/>
  <c r="J48" i="13"/>
  <c r="L48" i="13"/>
  <c r="Q48" i="13"/>
  <c r="T48" i="13"/>
  <c r="O59" i="13"/>
  <c r="V48" i="13" l="1"/>
  <c r="V23" i="13"/>
  <c r="V46" i="13" s="1"/>
  <c r="O55" i="13" l="1"/>
  <c r="H44" i="3"/>
  <c r="H43" i="3"/>
  <c r="H42" i="3"/>
  <c r="H41" i="3"/>
  <c r="H40" i="3"/>
  <c r="H39" i="3"/>
  <c r="H38" i="3"/>
  <c r="H37" i="3"/>
  <c r="H36" i="3"/>
  <c r="H33" i="3"/>
  <c r="H32" i="3"/>
  <c r="H31" i="3"/>
  <c r="H30" i="3"/>
  <c r="H19" i="3"/>
  <c r="N19" i="3" s="1"/>
  <c r="H18" i="3"/>
  <c r="N18" i="3" s="1"/>
  <c r="H17" i="3"/>
  <c r="N17" i="3" s="1"/>
  <c r="H24" i="2"/>
  <c r="H23" i="2"/>
  <c r="H22" i="2"/>
  <c r="H21" i="2"/>
  <c r="H18" i="2"/>
  <c r="H17" i="2"/>
  <c r="H16" i="2"/>
  <c r="J16" i="2" s="1"/>
  <c r="H15" i="2"/>
  <c r="H14" i="2"/>
  <c r="G33" i="7"/>
  <c r="G27" i="7"/>
  <c r="G16" i="10"/>
  <c r="O60" i="13" l="1"/>
  <c r="E17" i="25" s="1"/>
  <c r="U30" i="3"/>
  <c r="Q30" i="3"/>
  <c r="N30" i="3"/>
  <c r="O30" i="3"/>
  <c r="T30" i="3"/>
  <c r="P30" i="3"/>
  <c r="S30" i="3"/>
  <c r="R30" i="3"/>
  <c r="M36" i="3"/>
  <c r="S36" i="3"/>
  <c r="O36" i="3"/>
  <c r="N36" i="3"/>
  <c r="U36" i="3"/>
  <c r="Q36" i="3"/>
  <c r="R36" i="3"/>
  <c r="T36" i="3"/>
  <c r="P36" i="3"/>
  <c r="S40" i="3"/>
  <c r="O40" i="3"/>
  <c r="N40" i="3"/>
  <c r="R40" i="3"/>
  <c r="U40" i="3"/>
  <c r="Q40" i="3"/>
  <c r="T40" i="3"/>
  <c r="P40" i="3"/>
  <c r="S44" i="3"/>
  <c r="O44" i="3"/>
  <c r="N44" i="3"/>
  <c r="U44" i="3"/>
  <c r="Q44" i="3"/>
  <c r="T44" i="3"/>
  <c r="R44" i="3"/>
  <c r="P44" i="3"/>
  <c r="T31" i="3"/>
  <c r="P31" i="3"/>
  <c r="S31" i="3"/>
  <c r="O31" i="3"/>
  <c r="R31" i="3"/>
  <c r="U31" i="3"/>
  <c r="N31" i="3"/>
  <c r="Q31" i="3"/>
  <c r="R41" i="3"/>
  <c r="T41" i="3"/>
  <c r="S41" i="3"/>
  <c r="U41" i="3"/>
  <c r="Q41" i="3"/>
  <c r="P41" i="3"/>
  <c r="N41" i="3"/>
  <c r="O41" i="3"/>
  <c r="S32" i="3"/>
  <c r="O32" i="3"/>
  <c r="N32" i="3"/>
  <c r="T32" i="3"/>
  <c r="R32" i="3"/>
  <c r="U32" i="3"/>
  <c r="Q32" i="3"/>
  <c r="P32" i="3"/>
  <c r="J32" i="3"/>
  <c r="U38" i="3"/>
  <c r="Q38" i="3"/>
  <c r="O38" i="3"/>
  <c r="N38" i="3"/>
  <c r="T38" i="3"/>
  <c r="P38" i="3"/>
  <c r="S38" i="3"/>
  <c r="R38" i="3"/>
  <c r="M42" i="3"/>
  <c r="U42" i="3"/>
  <c r="Q42" i="3"/>
  <c r="S42" i="3"/>
  <c r="R42" i="3"/>
  <c r="T42" i="3"/>
  <c r="P42" i="3"/>
  <c r="O42" i="3"/>
  <c r="N42" i="3"/>
  <c r="R37" i="3"/>
  <c r="P37" i="3"/>
  <c r="U37" i="3"/>
  <c r="Q37" i="3"/>
  <c r="T37" i="3"/>
  <c r="S37" i="3"/>
  <c r="O37" i="3"/>
  <c r="N37" i="3"/>
  <c r="R33" i="3"/>
  <c r="T33" i="3"/>
  <c r="J33" i="3"/>
  <c r="S33" i="3"/>
  <c r="U33" i="3"/>
  <c r="Q33" i="3"/>
  <c r="N33" i="3"/>
  <c r="P33" i="3"/>
  <c r="O33" i="3"/>
  <c r="T39" i="3"/>
  <c r="P39" i="3"/>
  <c r="S39" i="3"/>
  <c r="O39" i="3"/>
  <c r="N39" i="3"/>
  <c r="R39" i="3"/>
  <c r="U39" i="3"/>
  <c r="Q39" i="3"/>
  <c r="T43" i="3"/>
  <c r="P43" i="3"/>
  <c r="R43" i="3"/>
  <c r="U43" i="3"/>
  <c r="S43" i="3"/>
  <c r="O43" i="3"/>
  <c r="N43" i="3"/>
  <c r="Q43" i="3"/>
  <c r="I14" i="2"/>
  <c r="J14" i="2"/>
  <c r="I16" i="10"/>
  <c r="I29" i="10" s="1"/>
  <c r="J16" i="10"/>
  <c r="J29" i="10" s="1"/>
  <c r="I18" i="2"/>
  <c r="K18" i="2"/>
  <c r="J18" i="2"/>
  <c r="L18" i="2"/>
  <c r="K21" i="2"/>
  <c r="L21" i="2"/>
  <c r="J21" i="2"/>
  <c r="I21" i="2"/>
  <c r="L22" i="2"/>
  <c r="K22" i="2"/>
  <c r="J22" i="2"/>
  <c r="I22" i="2"/>
  <c r="M14" i="2"/>
  <c r="K14" i="2"/>
  <c r="L14" i="2"/>
  <c r="L15" i="2"/>
  <c r="K15" i="2"/>
  <c r="J15" i="2"/>
  <c r="I15" i="2"/>
  <c r="I23" i="2"/>
  <c r="J23" i="2"/>
  <c r="K23" i="2"/>
  <c r="L23" i="2"/>
  <c r="K24" i="2"/>
  <c r="J24" i="2"/>
  <c r="I24" i="2"/>
  <c r="L24" i="2"/>
  <c r="I16" i="2"/>
  <c r="K16" i="2"/>
  <c r="L16" i="2"/>
  <c r="J17" i="2"/>
  <c r="L17" i="2"/>
  <c r="K17" i="2"/>
  <c r="I17" i="2"/>
  <c r="L19" i="3"/>
  <c r="J19" i="3"/>
  <c r="M19" i="3"/>
  <c r="K19" i="3"/>
  <c r="M33" i="3"/>
  <c r="L33" i="3"/>
  <c r="K33" i="3"/>
  <c r="M39" i="3"/>
  <c r="L39" i="3"/>
  <c r="K39" i="3"/>
  <c r="J39" i="3"/>
  <c r="L43" i="3"/>
  <c r="K43" i="3"/>
  <c r="M43" i="3"/>
  <c r="J43" i="3"/>
  <c r="M44" i="3"/>
  <c r="L44" i="3"/>
  <c r="K44" i="3"/>
  <c r="J44" i="3"/>
  <c r="L36" i="3"/>
  <c r="K36" i="3"/>
  <c r="J36" i="3"/>
  <c r="M31" i="3"/>
  <c r="J31" i="3"/>
  <c r="K31" i="3"/>
  <c r="L31" i="3"/>
  <c r="J37" i="3"/>
  <c r="M37" i="3"/>
  <c r="L37" i="3"/>
  <c r="K37" i="3"/>
  <c r="L41" i="3"/>
  <c r="K41" i="3"/>
  <c r="J41" i="3"/>
  <c r="M41" i="3"/>
  <c r="K30" i="3"/>
  <c r="J30" i="3"/>
  <c r="M30" i="3"/>
  <c r="L30" i="3"/>
  <c r="J40" i="3"/>
  <c r="M40" i="3"/>
  <c r="L40" i="3"/>
  <c r="K40" i="3"/>
  <c r="J17" i="3"/>
  <c r="M17" i="3"/>
  <c r="L17" i="3"/>
  <c r="K17" i="3"/>
  <c r="K18" i="3"/>
  <c r="J18" i="3"/>
  <c r="M18" i="3"/>
  <c r="L18" i="3"/>
  <c r="L32" i="3"/>
  <c r="K32" i="3"/>
  <c r="M32" i="3"/>
  <c r="K38" i="3"/>
  <c r="J38" i="3"/>
  <c r="M38" i="3"/>
  <c r="L38" i="3"/>
  <c r="J42" i="3"/>
  <c r="L42" i="3"/>
  <c r="K42" i="3"/>
  <c r="K16" i="10"/>
  <c r="K29" i="10" s="1"/>
  <c r="L16" i="10"/>
  <c r="I33" i="7"/>
  <c r="L33" i="7"/>
  <c r="K33" i="7"/>
  <c r="J33" i="7"/>
  <c r="I27" i="7"/>
  <c r="L27" i="7"/>
  <c r="K27" i="7"/>
  <c r="J27" i="7"/>
  <c r="Q18" i="3"/>
  <c r="U18" i="3"/>
  <c r="R18" i="3"/>
  <c r="P18" i="3"/>
  <c r="S18" i="3"/>
  <c r="T18" i="3"/>
  <c r="O18" i="3"/>
  <c r="Q19" i="3"/>
  <c r="U19" i="3"/>
  <c r="R19" i="3"/>
  <c r="P19" i="3"/>
  <c r="S19" i="3"/>
  <c r="T19" i="3"/>
  <c r="O19" i="3"/>
  <c r="Q17" i="3"/>
  <c r="U17" i="3"/>
  <c r="R17" i="3"/>
  <c r="P17" i="3"/>
  <c r="S17" i="3"/>
  <c r="T17" i="3"/>
  <c r="O17" i="3"/>
  <c r="M23" i="2"/>
  <c r="Q23" i="2"/>
  <c r="N23" i="2"/>
  <c r="O23" i="2"/>
  <c r="S23" i="2"/>
  <c r="P23" i="2"/>
  <c r="T23" i="2"/>
  <c r="R23" i="2"/>
  <c r="M15" i="2"/>
  <c r="Q15" i="2"/>
  <c r="R15" i="2"/>
  <c r="O15" i="2"/>
  <c r="S15" i="2"/>
  <c r="P15" i="2"/>
  <c r="T15" i="2"/>
  <c r="N15" i="2"/>
  <c r="M18" i="2"/>
  <c r="Q18" i="2"/>
  <c r="N18" i="2"/>
  <c r="O18" i="2"/>
  <c r="S18" i="2"/>
  <c r="P18" i="2"/>
  <c r="T18" i="2"/>
  <c r="R18" i="2"/>
  <c r="M21" i="2"/>
  <c r="Q21" i="2"/>
  <c r="N21" i="2"/>
  <c r="O21" i="2"/>
  <c r="S21" i="2"/>
  <c r="P21" i="2"/>
  <c r="T21" i="2"/>
  <c r="R21" i="2"/>
  <c r="Q14" i="2"/>
  <c r="R14" i="2"/>
  <c r="O14" i="2"/>
  <c r="S14" i="2"/>
  <c r="P14" i="2"/>
  <c r="T14" i="2"/>
  <c r="N14" i="2"/>
  <c r="M24" i="2"/>
  <c r="Q24" i="2"/>
  <c r="N24" i="2"/>
  <c r="O24" i="2"/>
  <c r="S24" i="2"/>
  <c r="P24" i="2"/>
  <c r="T24" i="2"/>
  <c r="R24" i="2"/>
  <c r="M16" i="2"/>
  <c r="Q16" i="2"/>
  <c r="N16" i="2"/>
  <c r="R16" i="2"/>
  <c r="O16" i="2"/>
  <c r="S16" i="2"/>
  <c r="P16" i="2"/>
  <c r="T16" i="2"/>
  <c r="M17" i="2"/>
  <c r="Q17" i="2"/>
  <c r="N17" i="2"/>
  <c r="O17" i="2"/>
  <c r="S17" i="2"/>
  <c r="P17" i="2"/>
  <c r="T17" i="2"/>
  <c r="R17" i="2"/>
  <c r="M22" i="2"/>
  <c r="Q22" i="2"/>
  <c r="N22" i="2"/>
  <c r="R22" i="2"/>
  <c r="O22" i="2"/>
  <c r="S22" i="2"/>
  <c r="P22" i="2"/>
  <c r="T22" i="2"/>
  <c r="M27" i="7"/>
  <c r="Q27" i="7"/>
  <c r="N27" i="7"/>
  <c r="R27" i="7"/>
  <c r="O27" i="7"/>
  <c r="S27" i="7"/>
  <c r="P27" i="7"/>
  <c r="T27" i="7"/>
  <c r="M33" i="7"/>
  <c r="Q33" i="7"/>
  <c r="N33" i="7"/>
  <c r="R33" i="7"/>
  <c r="O33" i="7"/>
  <c r="S33" i="7"/>
  <c r="P33" i="7"/>
  <c r="T33" i="7"/>
  <c r="N16" i="10"/>
  <c r="N29" i="10" s="1"/>
  <c r="R16" i="10"/>
  <c r="R29" i="10" s="1"/>
  <c r="O16" i="10"/>
  <c r="O29" i="10" s="1"/>
  <c r="S16" i="10"/>
  <c r="S29" i="10" s="1"/>
  <c r="P16" i="10"/>
  <c r="P29" i="10" s="1"/>
  <c r="T16" i="10"/>
  <c r="T29" i="10" s="1"/>
  <c r="M16" i="10"/>
  <c r="M29" i="10" s="1"/>
  <c r="Q16" i="10"/>
  <c r="Q29" i="10" s="1"/>
  <c r="G32" i="7"/>
  <c r="G22" i="7"/>
  <c r="G17" i="7"/>
  <c r="G16" i="7"/>
  <c r="W37" i="3" l="1"/>
  <c r="W38" i="3"/>
  <c r="W40" i="3"/>
  <c r="W18" i="3"/>
  <c r="W17" i="3"/>
  <c r="V16" i="2"/>
  <c r="V33" i="7"/>
  <c r="V27" i="7"/>
  <c r="W19" i="3"/>
  <c r="V16" i="10"/>
  <c r="L29" i="10"/>
  <c r="W44" i="3"/>
  <c r="W33" i="3"/>
  <c r="W31" i="3"/>
  <c r="W43" i="3"/>
  <c r="W42" i="3"/>
  <c r="W32" i="3"/>
  <c r="W30" i="3"/>
  <c r="W39" i="3"/>
  <c r="W36" i="3"/>
  <c r="W41" i="3"/>
  <c r="V18" i="2"/>
  <c r="V24" i="2"/>
  <c r="M37" i="2" s="1"/>
  <c r="V22" i="2"/>
  <c r="M35" i="2" s="1"/>
  <c r="V23" i="2"/>
  <c r="M36" i="2" s="1"/>
  <c r="V14" i="2"/>
  <c r="V17" i="2"/>
  <c r="V21" i="2"/>
  <c r="M34" i="2" s="1"/>
  <c r="V15" i="2"/>
  <c r="O27" i="2"/>
  <c r="L27" i="2"/>
  <c r="K27" i="2"/>
  <c r="S27" i="2"/>
  <c r="Q27" i="2"/>
  <c r="M27" i="2"/>
  <c r="J27" i="2"/>
  <c r="N27" i="2"/>
  <c r="I27" i="2"/>
  <c r="R27" i="2"/>
  <c r="T27" i="2"/>
  <c r="P27" i="2"/>
  <c r="N50" i="3"/>
  <c r="P50" i="3"/>
  <c r="O50" i="3"/>
  <c r="J50" i="3"/>
  <c r="T50" i="3"/>
  <c r="U50" i="3"/>
  <c r="K50" i="3"/>
  <c r="M50" i="3"/>
  <c r="R50" i="3"/>
  <c r="S50" i="3"/>
  <c r="Q50" i="3"/>
  <c r="L50" i="3"/>
  <c r="J22" i="7"/>
  <c r="M22" i="7"/>
  <c r="I22" i="7"/>
  <c r="L22" i="7"/>
  <c r="K22" i="7"/>
  <c r="K16" i="7"/>
  <c r="J16" i="7"/>
  <c r="I16" i="7"/>
  <c r="L16" i="7"/>
  <c r="I32" i="7"/>
  <c r="L32" i="7"/>
  <c r="K32" i="7"/>
  <c r="J32" i="7"/>
  <c r="K17" i="7"/>
  <c r="J17" i="7"/>
  <c r="L17" i="7"/>
  <c r="I17" i="7"/>
  <c r="M17" i="7"/>
  <c r="M16" i="7"/>
  <c r="Q16" i="7"/>
  <c r="N16" i="7"/>
  <c r="R16" i="7"/>
  <c r="O16" i="7"/>
  <c r="S16" i="7"/>
  <c r="P16" i="7"/>
  <c r="T16" i="7"/>
  <c r="Q17" i="7"/>
  <c r="N17" i="7"/>
  <c r="R17" i="7"/>
  <c r="O17" i="7"/>
  <c r="S17" i="7"/>
  <c r="P17" i="7"/>
  <c r="T17" i="7"/>
  <c r="Q22" i="7"/>
  <c r="N22" i="7"/>
  <c r="R22" i="7"/>
  <c r="O22" i="7"/>
  <c r="S22" i="7"/>
  <c r="P22" i="7"/>
  <c r="T22" i="7"/>
  <c r="M32" i="7"/>
  <c r="Q32" i="7"/>
  <c r="N32" i="7"/>
  <c r="R32" i="7"/>
  <c r="O32" i="7"/>
  <c r="S32" i="7"/>
  <c r="P32" i="7"/>
  <c r="T32" i="7"/>
  <c r="S76" i="4"/>
  <c r="Q76" i="4"/>
  <c r="N76" i="4"/>
  <c r="V22" i="7" l="1"/>
  <c r="V17" i="7"/>
  <c r="V16" i="7"/>
  <c r="Q38" i="7"/>
  <c r="M33" i="2"/>
  <c r="V29" i="10"/>
  <c r="M38" i="2"/>
  <c r="E8" i="25" s="1"/>
  <c r="V32" i="7"/>
  <c r="N60" i="3"/>
  <c r="N56" i="3"/>
  <c r="V27" i="2"/>
  <c r="V25" i="2"/>
  <c r="M38" i="7"/>
  <c r="N59" i="3"/>
  <c r="N58" i="3"/>
  <c r="S38" i="7"/>
  <c r="O38" i="7"/>
  <c r="P38" i="7"/>
  <c r="N38" i="7"/>
  <c r="L38" i="7"/>
  <c r="T38" i="7"/>
  <c r="R38" i="7"/>
  <c r="K38" i="7"/>
  <c r="J38" i="7"/>
  <c r="V19" i="10"/>
  <c r="V26" i="10" s="1"/>
  <c r="V28" i="7"/>
  <c r="I38" i="7"/>
  <c r="R76" i="4"/>
  <c r="T76" i="4"/>
  <c r="O76" i="4"/>
  <c r="V38" i="7" l="1"/>
  <c r="N61" i="3"/>
  <c r="W47" i="3"/>
  <c r="V34" i="7"/>
  <c r="O46" i="7" s="1"/>
  <c r="V23" i="7"/>
  <c r="O44" i="7" s="1"/>
  <c r="O45" i="7"/>
  <c r="O35" i="10"/>
  <c r="O37" i="10" s="1"/>
  <c r="V18" i="7"/>
  <c r="E18" i="25" l="1"/>
  <c r="E9" i="25"/>
  <c r="V36" i="7"/>
  <c r="O43" i="7"/>
  <c r="U103" i="4"/>
  <c r="T103" i="4"/>
  <c r="S103" i="4"/>
  <c r="R103" i="4"/>
  <c r="Q103" i="4"/>
  <c r="P103" i="4"/>
  <c r="O103" i="4"/>
  <c r="N103" i="4"/>
  <c r="P76" i="4"/>
  <c r="H44" i="4"/>
  <c r="H42" i="4"/>
  <c r="H41" i="4"/>
  <c r="H39" i="4"/>
  <c r="H38" i="4"/>
  <c r="H37" i="4"/>
  <c r="U37" i="4" s="1"/>
  <c r="H36" i="4"/>
  <c r="H35" i="4"/>
  <c r="P35" i="4" s="1"/>
  <c r="H34" i="4"/>
  <c r="H33" i="4"/>
  <c r="H32" i="4"/>
  <c r="H31" i="4"/>
  <c r="H30" i="4"/>
  <c r="H29" i="4"/>
  <c r="H27" i="4"/>
  <c r="H25" i="4"/>
  <c r="H24" i="4"/>
  <c r="H23" i="4"/>
  <c r="H18" i="4"/>
  <c r="Q18" i="4" l="1"/>
  <c r="L23" i="4"/>
  <c r="J23" i="4"/>
  <c r="M23" i="4"/>
  <c r="L29" i="4"/>
  <c r="N29" i="4"/>
  <c r="M29" i="4"/>
  <c r="K29" i="4"/>
  <c r="J29" i="4"/>
  <c r="M33" i="4"/>
  <c r="J33" i="4"/>
  <c r="L33" i="4"/>
  <c r="K33" i="4"/>
  <c r="M37" i="4"/>
  <c r="L37" i="4"/>
  <c r="K37" i="4"/>
  <c r="J37" i="4"/>
  <c r="M42" i="4"/>
  <c r="N42" i="4"/>
  <c r="L42" i="4"/>
  <c r="K42" i="4"/>
  <c r="J42" i="4"/>
  <c r="M25" i="4"/>
  <c r="L25" i="4"/>
  <c r="J25" i="4"/>
  <c r="K25" i="4"/>
  <c r="M39" i="4"/>
  <c r="L39" i="4"/>
  <c r="K39" i="4"/>
  <c r="J39" i="4"/>
  <c r="L24" i="4"/>
  <c r="M24" i="4"/>
  <c r="K24" i="4"/>
  <c r="J24" i="4"/>
  <c r="K30" i="4"/>
  <c r="M30" i="4"/>
  <c r="J30" i="4"/>
  <c r="L30" i="4"/>
  <c r="M34" i="4"/>
  <c r="K34" i="4"/>
  <c r="L34" i="4"/>
  <c r="J34" i="4"/>
  <c r="M38" i="4"/>
  <c r="K38" i="4"/>
  <c r="J38" i="4"/>
  <c r="L38" i="4"/>
  <c r="N44" i="4"/>
  <c r="M44" i="4"/>
  <c r="L44" i="4"/>
  <c r="K44" i="4"/>
  <c r="J44" i="4"/>
  <c r="M18" i="4"/>
  <c r="L18" i="4"/>
  <c r="K18" i="4"/>
  <c r="L31" i="4"/>
  <c r="K31" i="4"/>
  <c r="N31" i="4"/>
  <c r="J31" i="4"/>
  <c r="M31" i="4"/>
  <c r="K35" i="4"/>
  <c r="M35" i="4"/>
  <c r="J35" i="4"/>
  <c r="L35" i="4"/>
  <c r="N32" i="4"/>
  <c r="J32" i="4"/>
  <c r="L32" i="4"/>
  <c r="M32" i="4"/>
  <c r="K32" i="4"/>
  <c r="J36" i="4"/>
  <c r="M36" i="4"/>
  <c r="K36" i="4"/>
  <c r="L36" i="4"/>
  <c r="J41" i="4"/>
  <c r="M41" i="4"/>
  <c r="K41" i="4"/>
  <c r="L41" i="4"/>
  <c r="O18" i="4"/>
  <c r="P18" i="4"/>
  <c r="N18" i="4"/>
  <c r="U18" i="4"/>
  <c r="T18" i="4"/>
  <c r="S18" i="4"/>
  <c r="R18" i="4"/>
  <c r="T31" i="4"/>
  <c r="P31" i="4"/>
  <c r="S31" i="4"/>
  <c r="O31" i="4"/>
  <c r="Q31" i="4"/>
  <c r="U31" i="4"/>
  <c r="R31" i="4"/>
  <c r="U35" i="4"/>
  <c r="T35" i="4"/>
  <c r="S35" i="4"/>
  <c r="O35" i="4"/>
  <c r="R35" i="4"/>
  <c r="N35" i="4"/>
  <c r="Q35" i="4"/>
  <c r="U23" i="4"/>
  <c r="Q23" i="4"/>
  <c r="P23" i="4"/>
  <c r="T23" i="4"/>
  <c r="O23" i="4"/>
  <c r="S23" i="4"/>
  <c r="N23" i="4"/>
  <c r="R23" i="4"/>
  <c r="T29" i="4"/>
  <c r="P29" i="4"/>
  <c r="S29" i="4"/>
  <c r="O29" i="4"/>
  <c r="U29" i="4"/>
  <c r="R29" i="4"/>
  <c r="Q29" i="4"/>
  <c r="N33" i="4"/>
  <c r="U33" i="4"/>
  <c r="T33" i="4"/>
  <c r="P33" i="4"/>
  <c r="S33" i="4"/>
  <c r="O33" i="4"/>
  <c r="R33" i="4"/>
  <c r="Q33" i="4"/>
  <c r="T37" i="4"/>
  <c r="P37" i="4"/>
  <c r="S37" i="4"/>
  <c r="O37" i="4"/>
  <c r="R37" i="4"/>
  <c r="N37" i="4"/>
  <c r="Q37" i="4"/>
  <c r="U42" i="4"/>
  <c r="Q42" i="4"/>
  <c r="T42" i="4"/>
  <c r="P42" i="4"/>
  <c r="S42" i="4"/>
  <c r="O42" i="4"/>
  <c r="R42" i="4"/>
  <c r="U24" i="4"/>
  <c r="R24" i="4"/>
  <c r="N24" i="4"/>
  <c r="Q24" i="4"/>
  <c r="S24" i="4"/>
  <c r="P24" i="4"/>
  <c r="O24" i="4"/>
  <c r="T24" i="4"/>
  <c r="U30" i="4"/>
  <c r="R30" i="4"/>
  <c r="N30" i="4"/>
  <c r="Q30" i="4"/>
  <c r="S30" i="4"/>
  <c r="P30" i="4"/>
  <c r="O30" i="4"/>
  <c r="T30" i="4"/>
  <c r="R34" i="4"/>
  <c r="N34" i="4"/>
  <c r="U34" i="4"/>
  <c r="Q34" i="4"/>
  <c r="T34" i="4"/>
  <c r="P34" i="4"/>
  <c r="S34" i="4"/>
  <c r="O34" i="4"/>
  <c r="N38" i="4"/>
  <c r="U38" i="4"/>
  <c r="Q38" i="4"/>
  <c r="T38" i="4"/>
  <c r="P38" i="4"/>
  <c r="S38" i="4"/>
  <c r="O38" i="4"/>
  <c r="R38" i="4"/>
  <c r="U44" i="4"/>
  <c r="Q44" i="4"/>
  <c r="T44" i="4"/>
  <c r="P44" i="4"/>
  <c r="S44" i="4"/>
  <c r="O44" i="4"/>
  <c r="R44" i="4"/>
  <c r="T25" i="4"/>
  <c r="P25" i="4"/>
  <c r="S25" i="4"/>
  <c r="O25" i="4"/>
  <c r="Q25" i="4"/>
  <c r="N25" i="4"/>
  <c r="U25" i="4"/>
  <c r="R25" i="4"/>
  <c r="T39" i="4"/>
  <c r="S39" i="4"/>
  <c r="O39" i="4"/>
  <c r="R39" i="4"/>
  <c r="N39" i="4"/>
  <c r="U39" i="4"/>
  <c r="Q39" i="4"/>
  <c r="P39" i="4"/>
  <c r="P32" i="4"/>
  <c r="U32" i="4"/>
  <c r="Q32" i="4"/>
  <c r="T32" i="4"/>
  <c r="S32" i="4"/>
  <c r="R32" i="4"/>
  <c r="O32" i="4"/>
  <c r="R36" i="4"/>
  <c r="N36" i="4"/>
  <c r="U36" i="4"/>
  <c r="Q36" i="4"/>
  <c r="T36" i="4"/>
  <c r="P36" i="4"/>
  <c r="S36" i="4"/>
  <c r="O36" i="4"/>
  <c r="T41" i="4"/>
  <c r="S41" i="4"/>
  <c r="O41" i="4"/>
  <c r="R41" i="4"/>
  <c r="N41" i="4"/>
  <c r="U41" i="4"/>
  <c r="Q41" i="4"/>
  <c r="P41" i="4"/>
  <c r="O47" i="7"/>
  <c r="W31" i="4" l="1"/>
  <c r="W39" i="4"/>
  <c r="W18" i="4"/>
  <c r="W30" i="4"/>
  <c r="W34" i="4"/>
  <c r="W32" i="4"/>
  <c r="W38" i="4"/>
  <c r="W29" i="4"/>
  <c r="W42" i="4"/>
  <c r="W23" i="4"/>
  <c r="W41" i="4"/>
  <c r="W37" i="4"/>
  <c r="W35" i="4"/>
  <c r="W44" i="4"/>
  <c r="W25" i="4"/>
  <c r="W36" i="4"/>
  <c r="W33" i="4"/>
  <c r="W24" i="4"/>
  <c r="E14" i="25"/>
  <c r="M45" i="4"/>
  <c r="J45" i="4"/>
  <c r="K45" i="4"/>
  <c r="L45" i="4"/>
  <c r="N45" i="4"/>
  <c r="P45" i="4"/>
  <c r="R45" i="4"/>
  <c r="T45" i="4"/>
  <c r="U45" i="4"/>
  <c r="Q45" i="4"/>
  <c r="O45" i="4"/>
  <c r="S45" i="4"/>
  <c r="W103" i="4"/>
  <c r="N113" i="4" l="1"/>
  <c r="N112" i="4"/>
  <c r="N111" i="4"/>
  <c r="W45" i="4"/>
  <c r="W105" i="4" l="1"/>
  <c r="N110" i="4"/>
  <c r="N114" i="4" s="1"/>
  <c r="E10" i="25" l="1"/>
  <c r="V32" i="16" l="1"/>
  <c r="O43" i="16" s="1"/>
  <c r="O44" i="16" s="1"/>
  <c r="E15" i="25" l="1"/>
  <c r="V38" i="22" l="1"/>
  <c r="N53" i="22" l="1"/>
  <c r="N54" i="22" s="1"/>
  <c r="V41" i="22"/>
  <c r="E19" i="25" l="1"/>
  <c r="E24" i="25" s="1"/>
</calcChain>
</file>

<file path=xl/sharedStrings.xml><?xml version="1.0" encoding="utf-8"?>
<sst xmlns="http://schemas.openxmlformats.org/spreadsheetml/2006/main" count="2202" uniqueCount="493">
  <si>
    <t>MEXICALI</t>
  </si>
  <si>
    <t>HORARIOS</t>
  </si>
  <si>
    <t>PERSONAL SOLICITADO</t>
  </si>
  <si>
    <t>HORAS POR DIA POR PERSONA</t>
  </si>
  <si>
    <t>HORAS DIARIAS POR TURNO</t>
  </si>
  <si>
    <t>NOV</t>
  </si>
  <si>
    <t>SECRETARIA DE HACIENDA DEL ESTADO</t>
  </si>
  <si>
    <t>ENSENADA</t>
  </si>
  <si>
    <t>ROSARITO</t>
  </si>
  <si>
    <t>PARTIDA</t>
  </si>
  <si>
    <t>TECATE</t>
  </si>
  <si>
    <t>TIJUANA</t>
  </si>
  <si>
    <t>ACUMULADO</t>
  </si>
  <si>
    <t>PARTIDAS</t>
  </si>
  <si>
    <t>OFICIALIA MAYOR DE GOBIERNO</t>
  </si>
  <si>
    <t>DIRECCION DE SERVICIOS GENERALES</t>
  </si>
  <si>
    <t xml:space="preserve">TOTAL HORAS </t>
  </si>
  <si>
    <t>TOTAL HORAS</t>
  </si>
  <si>
    <t>PRECIO /HORA</t>
  </si>
  <si>
    <t>TOTALES  DE HORAS/MES</t>
  </si>
  <si>
    <t xml:space="preserve">DIAS DE SERVICIO </t>
  </si>
  <si>
    <t>LUNES-VIERNES</t>
  </si>
  <si>
    <t>SABADO</t>
  </si>
  <si>
    <t>MARTES Y JUEVES</t>
  </si>
  <si>
    <t>LUN- MIER - VIER</t>
  </si>
  <si>
    <t>TIJUANA / TECATE</t>
  </si>
  <si>
    <t xml:space="preserve">MEXICALI                                                                        </t>
  </si>
  <si>
    <t xml:space="preserve">ENSENADA                                                                         </t>
  </si>
  <si>
    <t>RESUMEN  SECRETARIA DE HACIENDA</t>
  </si>
  <si>
    <t>RESUMEN SECRETARIA GENERAL DE GOBIERNO</t>
  </si>
  <si>
    <t>IMPORTE CON IVA</t>
  </si>
  <si>
    <t>MIERCOLES</t>
  </si>
  <si>
    <t>TOTAL HORAS MEXICALI</t>
  </si>
  <si>
    <t>TOTAL HORAS ENSENADA</t>
  </si>
  <si>
    <t>TOTALES</t>
  </si>
  <si>
    <t xml:space="preserve">MEXICALI                         </t>
  </si>
  <si>
    <t>LUNES, MIERCOLES Y VIERNES</t>
  </si>
  <si>
    <t>TOTAL DE HORAS ESTATAL</t>
  </si>
  <si>
    <t>SUMA MEXICALI</t>
  </si>
  <si>
    <t>SUMA TIJUANA</t>
  </si>
  <si>
    <t>SUMA ESTATAL</t>
  </si>
  <si>
    <t>PRECIO POR HORA</t>
  </si>
  <si>
    <t>TOTAL MEXICALI</t>
  </si>
  <si>
    <t>TOTAL TIJUANA</t>
  </si>
  <si>
    <t>TOTAL ENSENADA</t>
  </si>
  <si>
    <t>TOTAL ESTATAL</t>
  </si>
  <si>
    <t>LUNES A VIERNES</t>
  </si>
  <si>
    <t>SECRETARIA DE INCLUSION SOCIAL E IGUALDAD DE GENERO</t>
  </si>
  <si>
    <t>SECRETARIA DEL TRABAJO Y PREVISION SOCIAL</t>
  </si>
  <si>
    <t>RESUMEN OFICIALIA MAYOR DE GOBIERNO</t>
  </si>
  <si>
    <t>OFICIALIA MAYOR</t>
  </si>
  <si>
    <t>IMPORTE SIN IVA</t>
  </si>
  <si>
    <t>SECRETARIA DE HACIENDA</t>
  </si>
  <si>
    <t>DEPENDENCIAS</t>
  </si>
  <si>
    <t xml:space="preserve">TOTAL DIAS </t>
  </si>
  <si>
    <t>SECRETARIA GENERAL DE GOBIERNO</t>
  </si>
  <si>
    <t>SECRETARIA DE ECONOMIA</t>
  </si>
  <si>
    <t>SECRETARIA DEL TRABAJO</t>
  </si>
  <si>
    <t>CENCAFI</t>
  </si>
  <si>
    <t>SAT BC CONSORCIO</t>
  </si>
  <si>
    <t>SUMA TECATE</t>
  </si>
  <si>
    <t>SUMA ROSARITO</t>
  </si>
  <si>
    <t>MARTES-VIERNES</t>
  </si>
  <si>
    <t>UBICACION</t>
  </si>
  <si>
    <t>Lunes a viernes
7:00 a 12:00</t>
  </si>
  <si>
    <t>EXTERNA COL. GUAJARDO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</si>
  <si>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</si>
  <si>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</si>
  <si>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</si>
  <si>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</si>
  <si>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</si>
  <si>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</si>
  <si>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</si>
  <si>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</si>
  <si>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</si>
  <si>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</si>
  <si>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DIC</t>
  </si>
  <si>
    <t>OFICINAS DE GOBIERNO TECATE</t>
  </si>
  <si>
    <t>Lunes, Miercoles y Viernes
8:00 a 10:00</t>
  </si>
  <si>
    <t>OFICINAS DE GOBIERNO ROSARITO</t>
  </si>
  <si>
    <t>Martes y Jueves
8:00 a 10:00</t>
  </si>
  <si>
    <t>SUIMA MEXICALI</t>
  </si>
  <si>
    <t>SUMA ENSENADA</t>
  </si>
  <si>
    <t>Lunes a viernes
6:00 a 14:00</t>
  </si>
  <si>
    <t>Lunes a viernes 
6:00 a 14:00</t>
  </si>
  <si>
    <t>Lunes a viernes
9:00 a 11:00</t>
  </si>
  <si>
    <t>SCSA CENTRO DE OBIERNO TIJUANA</t>
  </si>
  <si>
    <t>Lunes a viernes
7:00 a 9:00</t>
  </si>
  <si>
    <t>Lunes a viernes
7:00 a 10:00</t>
  </si>
  <si>
    <t>SCSA CENTRO DE GOBIERNO SAN QUINTIN</t>
  </si>
  <si>
    <t>SCSA CENTRO DE GOBIERNO ENSENADA</t>
  </si>
  <si>
    <t>Lunes a viernes
8:00 a 11:00</t>
  </si>
  <si>
    <t>Lunes a viernes
8:00 a 10:00</t>
  </si>
  <si>
    <t>PLAZA PATRIA</t>
  </si>
  <si>
    <t>Lunes a viernes
8:00 a 12:00</t>
  </si>
  <si>
    <t>CENTRO DE GOBIERNO DEL ESTADO</t>
  </si>
  <si>
    <t>Lunes a viernes
9:00 a 17:00</t>
  </si>
  <si>
    <t>Lunes a viernes
7:00 a 15:00</t>
  </si>
  <si>
    <t>TIJUANA /TECATE</t>
  </si>
  <si>
    <t>Lunes a viernes
7:00 a 14:00</t>
  </si>
  <si>
    <t>Sabado
9:00 a 13:00</t>
  </si>
  <si>
    <t>Lunes, miercoles y viernes
10:00 a 11:00</t>
  </si>
  <si>
    <t>Lunes, miercoles y viernes
15:00 a 16:00</t>
  </si>
  <si>
    <t>Lunes a viernes
12:00 a 15:00</t>
  </si>
  <si>
    <t>Lunes a viernes
7:00 a 11:00</t>
  </si>
  <si>
    <t>Sábados
9:00 a 12:00</t>
  </si>
  <si>
    <t>Lunes a viernes
11:00 a 17:00</t>
  </si>
  <si>
    <t>Sábado
9:00 a 13:00</t>
  </si>
  <si>
    <t>Martes y viernes
10:00 a 11:00</t>
  </si>
  <si>
    <t>Lunes a viernes
13:00 a 20:00</t>
  </si>
  <si>
    <t>Sábado
7:00 a 15:00</t>
  </si>
  <si>
    <t>Lunes a viernes
8:00 a 13:00</t>
  </si>
  <si>
    <t>Lunes a viernes
9:00 a 18:00</t>
  </si>
  <si>
    <t>Lunes a viernes
8:00 a 14:00</t>
  </si>
  <si>
    <t>sabado
9:00 a 13:00</t>
  </si>
  <si>
    <t xml:space="preserve">Lunes a viernes
13:00 a 14:00 </t>
  </si>
  <si>
    <t xml:space="preserve">Lunes a viernes
12:00 a 14:00 </t>
  </si>
  <si>
    <t>Lunes a viernes 
8:00 a 13:00</t>
  </si>
  <si>
    <t>Lunes a viernes
14:00 a 18:00</t>
  </si>
  <si>
    <t>Miercoles
7:00 a 11:00</t>
  </si>
  <si>
    <t>Lunes a viernes 
7:00 a 15:00</t>
  </si>
  <si>
    <t>Sabado 
8:00 a 12:00</t>
  </si>
  <si>
    <t>Lunes a viernes
10:00 a 18:00</t>
  </si>
  <si>
    <t>Lunes a viernes
9:00 a 15:00</t>
  </si>
  <si>
    <t>Sabado
8:00 a 12:00</t>
  </si>
  <si>
    <t>Lunes a viernes
6.00 A  14:00</t>
  </si>
  <si>
    <t>Lunes a viernes
8.00 A  12:00</t>
  </si>
  <si>
    <t>Lunes a viernes 
7:00 a 11:00</t>
  </si>
  <si>
    <t>RESUMEN  SECRETARIA DE ECONOMIA</t>
  </si>
  <si>
    <t>RESUMEN  SECRETARIA DE INCLUSION</t>
  </si>
  <si>
    <t>RESUMEN  SECRETARIA DEL TRABAJO</t>
  </si>
  <si>
    <t>RESUMEN  SECRETARIA DE INTEGRACION</t>
  </si>
  <si>
    <t>Lunes a viernes
10:00 a 16:00</t>
  </si>
  <si>
    <t>Lunes a viernes
11:00 a 13:00</t>
  </si>
  <si>
    <t>Lunes a viernes
9:00 a 10:00</t>
  </si>
  <si>
    <t>Lunes a viernes
7:00 a 8:00</t>
  </si>
  <si>
    <t>Lunes a viernes
8:00 a 9:00</t>
  </si>
  <si>
    <t>Lunes a viernes
6:00 a 8:00</t>
  </si>
  <si>
    <t>Lunes a viernes
10:00 a 12:00</t>
  </si>
  <si>
    <t>Martes y Viernes
8:00 a 10:00</t>
  </si>
  <si>
    <t>Lunes a viernes
6:00 a 12:00</t>
  </si>
  <si>
    <t>OFICINAS DE GOBIERNO TIJUANA  (PLAZA PATRIA)</t>
  </si>
  <si>
    <t>OFICINAS DE GOBIERNO TIJUANA  (DIF ZONA RIO TERCERA ETAPA)</t>
  </si>
  <si>
    <t>OFICINAS DE GOBIERNO ENSENADA</t>
  </si>
  <si>
    <t>MARTES Y VIERNES</t>
  </si>
  <si>
    <t>SAN QUINTIN</t>
  </si>
  <si>
    <t>TOTAL HORAS SAN QUINTIN</t>
  </si>
  <si>
    <t>SECRETARIA DE INCLUSION</t>
  </si>
  <si>
    <t>SECRETARIA DE TURISMO</t>
  </si>
  <si>
    <t xml:space="preserve">SUMA SAN QUINTIN </t>
  </si>
  <si>
    <t>RESUMEN  SECRETARIA DE TURISMO</t>
  </si>
  <si>
    <t xml:space="preserve">SECRETARIA DEL TRABAJO Y PREVISION SOCIAL </t>
  </si>
  <si>
    <t>TRIBUNAL DE ARBITRAJE DEL ESTADO</t>
  </si>
  <si>
    <t>SECRETARIA DE SEGURIDAD CIUDADANA DE BAJA CALIFORNIA</t>
  </si>
  <si>
    <t>LUNES A DOMINGO</t>
  </si>
  <si>
    <t>LUNES A SABADO</t>
  </si>
  <si>
    <t>Lunes a Domingo
7:00 a 15:00</t>
  </si>
  <si>
    <t xml:space="preserve">Sabado 
8:00 a 12:00 </t>
  </si>
  <si>
    <t xml:space="preserve">Lunes a Sabado
6:00 a 14:00 </t>
  </si>
  <si>
    <t>TOTAL TECATE</t>
  </si>
  <si>
    <t>TOTAL ROSARITO</t>
  </si>
  <si>
    <t xml:space="preserve">RESUMEN  SECRETARIA DE SEGURIDAD CIUDADANA </t>
  </si>
  <si>
    <t xml:space="preserve">  </t>
  </si>
  <si>
    <t>Lunes a Viernes
6:00 a 13:00</t>
  </si>
  <si>
    <t>Lunes a Viernes  6:00 a 10:00</t>
  </si>
  <si>
    <t>SECRETARIA DE LA HONESTIDAD</t>
  </si>
  <si>
    <t>SECRETARIA GENERAL DE GOBIERNO DEL ESTADO</t>
  </si>
  <si>
    <t>Lunes a viernes
8:00 A 13:00</t>
  </si>
  <si>
    <t>Lunes a viernes
8:00 A 14:00</t>
  </si>
  <si>
    <t>SECRETARIA DEL MEDIO AMBIENTE</t>
  </si>
  <si>
    <t>SECRETARIA DE PESCA Y ACUACULTURA</t>
  </si>
  <si>
    <t>SECRETARIA DE PESCA</t>
  </si>
  <si>
    <t>Lunes a viernes
8.00 A  14:00</t>
  </si>
  <si>
    <t>Lunes a viernes 
7.00 A  14:00</t>
  </si>
  <si>
    <t>Lunes a viernes
8:00 A 12:00</t>
  </si>
  <si>
    <t>CONSEJERIA JURIDICA</t>
  </si>
  <si>
    <t>Lunes a viernes
8.00 A  13:00</t>
  </si>
  <si>
    <t>DIRECCION JURIDICA CONTENCIOSA, SEGUNDO PISO, EDIFICIO DEL EJECUTIVO</t>
  </si>
  <si>
    <t>DIRECCION DE PROYECTOS LEGISLATIVOS, SEGUNDO PISO, EDIFICIO DEL EJECUTIVO</t>
  </si>
  <si>
    <t>CONSEJERIA JURIDICA DEL ESTADO, SEGUNDO PISO, EDIFICIO DEL EJECUTIVO</t>
  </si>
  <si>
    <t>CARRETERA TIJUANA-TECATE KM. 1.5 PASO DEL ÁGUILA, C.P.21440</t>
  </si>
  <si>
    <t>CALLE JOSÉ HAROS 2004, FRACC. VILLA TURISTICA, SEGUNDO PISO</t>
  </si>
  <si>
    <t>CALLE NOVENA E INSURGENTES 1192 COL. BUSTAMANTE, C.P. 22840</t>
  </si>
  <si>
    <t>CALLE DÉCIMA Y “A” S/N, FRACC. CIUDAD SAN QUINTÍN</t>
  </si>
  <si>
    <t>TOTAL SAN QUINTIN</t>
  </si>
  <si>
    <t>RESUMEN CONSEJERIA JURIDICA</t>
  </si>
  <si>
    <t>SUBDIRECCION DE SERVICIOS GENERALES</t>
  </si>
  <si>
    <t>Lunes a Viernes 
10:00 a 12:00</t>
  </si>
  <si>
    <t>SECRETARIA DE LA HONESTIDAD Y FUNCION PUBLICA</t>
  </si>
  <si>
    <t>Lunes a Viernes          6:00 a 10:00</t>
  </si>
  <si>
    <t>SAN FELIPE</t>
  </si>
  <si>
    <t>DIRECCION DE REGISTRO PUBLICO DE LA PROPIEDAD Y DE COMERCIO</t>
  </si>
  <si>
    <t>PRECIO / HORA</t>
  </si>
  <si>
    <t>DIRECCION DE REGISTRO PUBLICO</t>
  </si>
  <si>
    <t>RESUMEN  SECRETARIA DEL MEDIO AMBIENTE</t>
  </si>
  <si>
    <t>RESUMEN  SECRETARIA DE LA HONESTIDAD</t>
  </si>
  <si>
    <t>RESUMEN  REGISTRO PUBLICO</t>
  </si>
  <si>
    <t>Lunes a viernes
8:00 A 11:00</t>
  </si>
  <si>
    <t>Lunes a viernes
8.00 A  11:00</t>
  </si>
  <si>
    <t>Lunes a viernes 
8.00 A  12:00</t>
  </si>
  <si>
    <t>Lunes, Miercoles      y Viernes                              8:00 a 10:00</t>
  </si>
  <si>
    <t>Lunes, Miercoles y Viernes
11:00 a 14:00</t>
  </si>
  <si>
    <t>Sábado 
9:00 a 12:00</t>
  </si>
  <si>
    <t>COORDINACIÓN DE GABINETE</t>
  </si>
  <si>
    <t>AGENCIA DIGITAL</t>
  </si>
  <si>
    <t>CASA DE GOBIERNO</t>
  </si>
  <si>
    <t>Lunes a viernes
8.00 A  16:00</t>
  </si>
  <si>
    <t>OFICINAS COORDINACION DE GABINETE TIJUANA</t>
  </si>
  <si>
    <t>Lunes a viernes
07:00 a 10:00</t>
  </si>
  <si>
    <t>Lunes a viernes
6:00 A 14:00</t>
  </si>
  <si>
    <t>Lunes a viernes
6:00 a 10:00</t>
  </si>
  <si>
    <t>CONSORCIO</t>
  </si>
  <si>
    <t>Lunes a viernes
8:00 a 16:00</t>
  </si>
  <si>
    <t xml:space="preserve">SECRETARIA DE ECONOMIA CENTRO DE GOBIERNO </t>
  </si>
  <si>
    <t xml:space="preserve">Lunes a viernes
8:00 a 13:00 </t>
  </si>
  <si>
    <t>Lunes, Miercoles y Viernes
8:00 a 11:00</t>
  </si>
  <si>
    <t>Lunes a viernes
07:00 A 13:00</t>
  </si>
  <si>
    <t>Lunes a viernes
08:00 A 12:00</t>
  </si>
  <si>
    <t>Lunes a viernes
07:00 A 10:00</t>
  </si>
  <si>
    <t>Lunes a viernes
8.00 A  15:00</t>
  </si>
  <si>
    <t>Lunes Miércoles y viernes
8:00 A 12:00</t>
  </si>
  <si>
    <t>Lunes a viernes 
8:00 a 09:00</t>
  </si>
  <si>
    <t>Miércoles y viernes 
9:00 a 10:00</t>
  </si>
  <si>
    <t>Lunes a viernes
09:00 a 17:00</t>
  </si>
  <si>
    <t>Sabado             10:00 a 14:00</t>
  </si>
  <si>
    <t>CALCULO DEL SERVICIO DE LIMPIEZA PARA EL EJERCICIO FISCAL 2023</t>
  </si>
  <si>
    <t>COORDINACION DE GABINETE</t>
  </si>
  <si>
    <t>SECRETARIA DE BIENESTAR</t>
  </si>
  <si>
    <t xml:space="preserve">TOTAL HORAS  </t>
  </si>
  <si>
    <t>PLAYAS DE ROSARITO</t>
  </si>
  <si>
    <t xml:space="preserve">MEXICALI       </t>
  </si>
  <si>
    <t>DIRECCIÓN</t>
  </si>
  <si>
    <t>PASAJE SAN MIGUEL  # 1090</t>
  </si>
  <si>
    <t xml:space="preserve">SUBSECRETARIA DE ESTUDIOS Y  ASUNTOS LEGISLATIVOS (DIRECCION DE ADMINISTRACION)   </t>
  </si>
  <si>
    <t>PRIMER PISO EDIFICIO DEL PODER EJECUTIVO</t>
  </si>
  <si>
    <t>DIRECCION DE REGISTRO CIVIL</t>
  </si>
  <si>
    <t xml:space="preserve"> 3ER PISO EDIFICIO DEL PODER EJECUTIVO</t>
  </si>
  <si>
    <t>OFICINA DEL TITULAR</t>
  </si>
  <si>
    <t>AV. MADERO NO. 1981, COLONIA NUEVA</t>
  </si>
  <si>
    <t>AV. VILLA HERMOSA ESQ. NAVOLATO S/N, COL. GUAJARDO</t>
  </si>
  <si>
    <t xml:space="preserve">DIRECCION DEL ARCHIVO GENERAL DE NOTARIAS </t>
  </si>
  <si>
    <t>MISION SANTO DOMINGO NO 1016 FRANCCIONAMIENTO EL DESCANSO</t>
  </si>
  <si>
    <t>DELEGACION DE LA SECRETARIA GENERAL DE TECATE</t>
  </si>
  <si>
    <t>CALLE JOSE HAROS AGUILAR NO 2004, FRACC. VILLA TURISTICA</t>
  </si>
  <si>
    <t xml:space="preserve">DELEGACION DE LA SECRETARIA GENERAL EN ROSARITO </t>
  </si>
  <si>
    <t xml:space="preserve"> CALLE PERIMETRAL NO. 7125, ZONA URBANA RIO TIJUANA, 3ERA ETAPA</t>
  </si>
  <si>
    <t>DELEGACION DE LA SECRETARIA GENERAL DE ENSENADA</t>
  </si>
  <si>
    <t>CENTRO DE LA CULTURA DE  LA LEGALIDAD</t>
  </si>
  <si>
    <t>TALLER MECANICO</t>
  </si>
  <si>
    <t>ARCHIVO HISTÓRICO</t>
  </si>
  <si>
    <t xml:space="preserve">OFICIALIA MAYOR DE GOBIERNO </t>
  </si>
  <si>
    <t xml:space="preserve">BIENES PATRIMONIALES </t>
  </si>
  <si>
    <t>CUARTO PISO EDIFICIO DEL PODER EJECUTIVO</t>
  </si>
  <si>
    <t xml:space="preserve">DIRECCIÓN JURÍDICA DE NORMATIVIDAD </t>
  </si>
  <si>
    <t xml:space="preserve">PRESTACIONES </t>
  </si>
  <si>
    <t xml:space="preserve">CONSULTORIO </t>
  </si>
  <si>
    <t xml:space="preserve">CREDENCIALIZACIÓN </t>
  </si>
  <si>
    <t xml:space="preserve">SUBDIRECCIÓN DE SERVICIOS GENERALES </t>
  </si>
  <si>
    <t xml:space="preserve">DEPARTAMENTO DE MANTENIMIENTO Y CONSERVACIÓN </t>
  </si>
  <si>
    <t xml:space="preserve">ARCHIVO GENERAL </t>
  </si>
  <si>
    <t xml:space="preserve">MAGISTERIO </t>
  </si>
  <si>
    <t xml:space="preserve">ESTACIONAMIENTO DE 5 NIVELES </t>
  </si>
  <si>
    <t xml:space="preserve">ALMACENES GENERALES DEL ESTADO </t>
  </si>
  <si>
    <t xml:space="preserve">ALMACEN DE OFICIALIA MAYOR DE TIJUANA </t>
  </si>
  <si>
    <t xml:space="preserve">AV. VÍA RÁPIDA PONIENTE DIEGO RIVERA, ZONA URBANA RÍO TIJUANA, 22010. </t>
  </si>
  <si>
    <t>AV. VÍA RÁPIDA PONIENTE S/N COLONIA CORONA DEL ROSAL, 22104.</t>
  </si>
  <si>
    <t>CENTRO DE GOBIERNO</t>
  </si>
  <si>
    <t>CENTRO DE GOBIERNO ENSENADA</t>
  </si>
  <si>
    <t>CENTRO DE GOBIERNO SAN QUINTÍN</t>
  </si>
  <si>
    <t>AVENIDA "A" ENTRE 9 Y 10  S/N, FRACCIONAMIENTO SAN QUINTÍN, 22940.</t>
  </si>
  <si>
    <t>AV. JOSÉ HAROZ AGUILAR 2004, FRACC. VILLA TURÍSTICA, 22710.</t>
  </si>
  <si>
    <t>CARRETERA TRANSPENINSULAR ENSENADA - LA PAZ #6500, EX EJIDO CHAPULTEC, 22185.</t>
  </si>
  <si>
    <t>SAN QUINTÍN</t>
  </si>
  <si>
    <t>CALLE PEDRO F. PÉREZ Y RAMÍREZ #621, PRIMERA SECCIÓN, 21100.</t>
  </si>
  <si>
    <t xml:space="preserve">RECAUDACIÓN CENTRAL MEXICALI </t>
  </si>
  <si>
    <t xml:space="preserve">DIRECCIÓN DE ADMINISTRACIÓN </t>
  </si>
  <si>
    <t xml:space="preserve">ÁREA OPERATIVA, BAÑOS COMUNES Y DEPARTAMENTO DE NÓMINAS DE LA DIRECCIÓN DE EGRESOS </t>
  </si>
  <si>
    <t xml:space="preserve">OFICINA DE COBRO GONZÁLEZ ORTEGA (PALACO) </t>
  </si>
  <si>
    <t>INVERSIÓN PÚBLICA</t>
  </si>
  <si>
    <t xml:space="preserve">SUBRECAUDACIÓN AUXILIAR DE RENTAS CD. MORELOS </t>
  </si>
  <si>
    <t xml:space="preserve">SUBRECAUDACIÓN AUXILIAR DE RENTAS MEXICALI </t>
  </si>
  <si>
    <t>SUBRECAUDACIÓN AUXILIAR DE RENTAS GUADALUPE VICTORIA</t>
  </si>
  <si>
    <t>SUBRECAUDACIÓN AUXILIAR DE RENTAS SAN FELIPE</t>
  </si>
  <si>
    <t>ARCHIVO GENERAL (CAIPE)</t>
  </si>
  <si>
    <t xml:space="preserve">SUBSECRETARÍA DE TECNOLOGÍAS DE INFORMACIÓN Y COMUNICACIONES </t>
  </si>
  <si>
    <t xml:space="preserve">OFICINAS DE LA SECRETARÍA DE HACIENDA </t>
  </si>
  <si>
    <t xml:space="preserve">PROCURADURÍA FISCAL </t>
  </si>
  <si>
    <t xml:space="preserve">DIRECCIÓN DE SEGUIMIENTO A PARAESTATALES </t>
  </si>
  <si>
    <t xml:space="preserve">CONTABILIDAD, BAÑOS COMUNES Y SERVICIO ADMINISTRATIVO </t>
  </si>
  <si>
    <t xml:space="preserve">DIRECCIÓN DE GESTIÓN FINANCIERA </t>
  </si>
  <si>
    <t xml:space="preserve">DIRECCIÓN DE AUDITORIA FISCAL </t>
  </si>
  <si>
    <t>UNIDAD DE CUENTA PÚBLICA</t>
  </si>
  <si>
    <t xml:space="preserve">DIRECCIÓN DE AUDITORIA INTERNA Y BAÑOS COMUNES </t>
  </si>
  <si>
    <t>SOTANO EDIFICIO DEL PODER EJECUTIVO</t>
  </si>
  <si>
    <t>CALZADA INDEPENDENCIA #994, CENTRO CIVICO, 21000</t>
  </si>
  <si>
    <t xml:space="preserve">CALLE 8 CON MIGUEL HIDALGO, DEL SOL, 21720, GUADALUPE VICTORIA </t>
  </si>
  <si>
    <t>IGNACIO COMONFORT Y RIO CULIACAN, CLONIA PROHOGAR MEXICALI,B.C.</t>
  </si>
  <si>
    <t>AV. MAR CARIBE NORTE #182, AMPLIACIÓN SEGUNDA SECCIÓN, 21850. SAN FELIPE</t>
  </si>
  <si>
    <t>AV. MORELOS Y LEYES DE REFORMA # 512, CD. MORELOS, 21960.</t>
  </si>
  <si>
    <t>CALLE 4TA Y CARRETERA A SAN LUIS RIO COLORADO #249,  DELEGACION GONZALEZ ORTEGA MEXICALI.</t>
  </si>
  <si>
    <t xml:space="preserve">PLAZA MEXICO EN EL CENTRO HISTÓRICO DE MEXICALI </t>
  </si>
  <si>
    <t xml:space="preserve">PLAZA MÉXICO EN EL CENTRO HISTÓRICO DE MEXICALI </t>
  </si>
  <si>
    <t xml:space="preserve">EDIFICIO DEL PODER EJECUTIVO DE ENSENADA Y SUB SECRETARIA DE PESCA </t>
  </si>
  <si>
    <t xml:space="preserve">CUARTO PISO EDIFICIO DEL EJECUTIVO, CENTRO CIVICO. </t>
  </si>
  <si>
    <t>DIRECCIÓN DE FISCALIZACIÓN Y COMISIÓN ESTATAL DE AVALÚOS</t>
  </si>
  <si>
    <t xml:space="preserve">OFICINA DE TIJUANA </t>
  </si>
  <si>
    <t xml:space="preserve">BLVD. AGUA CALIENTE TIJUANA. </t>
  </si>
  <si>
    <t>AVENIDA SEBASTIAN LERDO DE TEJADA Y CALLE " E " # 1276 COL. NUEVA MEXICALI,B.C.</t>
  </si>
  <si>
    <t xml:space="preserve">CALZADA INDEPENDENCIA Y CALLE CALAFIA. </t>
  </si>
  <si>
    <t>CUARTO Y SEGUNDO PISO DEL PODER EJECUTIVO</t>
  </si>
  <si>
    <t>CUARTO Y SEGUNDO PISO EDIFICIO DEL PODER EJECUTIVO</t>
  </si>
  <si>
    <t xml:space="preserve">OFICINAS "LA PLAZITA" </t>
  </si>
  <si>
    <t xml:space="preserve">BLVD. JUSTO SIERRA #377 LOCAL 35 COLONIA CUAUHTEMOC SUR. </t>
  </si>
  <si>
    <t>RÍO NUEVO, 21120.</t>
  </si>
  <si>
    <t xml:space="preserve">DIRECCIÓN DE INDUSTRIAS CREATIVAS CEART </t>
  </si>
  <si>
    <t>OFICINAS CENTRO HISTÓRICO</t>
  </si>
  <si>
    <t xml:space="preserve">OFICINA DE ECONOMÍA </t>
  </si>
  <si>
    <t xml:space="preserve">LOCAL 107 AVENIDA MAR DE CORTEZ #614, CENTRO COMERCIAL LA PLAZITA </t>
  </si>
  <si>
    <t xml:space="preserve">CALLE JOSÉ HAROS AGUILAR #2003 LOCAL 7 FRACCIONAMIENTO VILLA TURÍSTICA </t>
  </si>
  <si>
    <t xml:space="preserve">OFICINAS DE ECONOMÍA UBICADAS EN ADMICARGA </t>
  </si>
  <si>
    <t>CARRETERA MEXICALI - SAN LUIS R.C. KM. 22.5 EJIDO SINALOA, 21620.</t>
  </si>
  <si>
    <t xml:space="preserve">OFICINA DE LA SECRETARIA DEL CAMPO Y SEGURIDAD ALIMENTARIA </t>
  </si>
  <si>
    <t>SECRETARIA DEL CAMPO Y SEGURIDAD ALIMENTARIA (CCIIAA MEXICALI)</t>
  </si>
  <si>
    <t>CARRETERA LIBRE TIJUANA - TECATE KM 26.5 ESQUINA BLVD. NOGALES, EL FLORIDO, 22253.</t>
  </si>
  <si>
    <t>SCSA TECATE</t>
  </si>
  <si>
    <t>MISION SANTO DOMINGO #1016</t>
  </si>
  <si>
    <t>AVENIDA "A" S/N, FRACCIONAMIENTO CIUDAD DE SAN QUINTÍN, 22930.</t>
  </si>
  <si>
    <t xml:space="preserve">OFICINA CENTRAL </t>
  </si>
  <si>
    <t>BLVD. BENITO JUAREZ Y L. MONTEJANO</t>
  </si>
  <si>
    <t xml:space="preserve">OFICINAS ADMINISTRATIVAS DE ENSENADA </t>
  </si>
  <si>
    <t xml:space="preserve">LÁZARO CÁRDENAS #1477, CENTRO, FRACCIONAMIENTO BAHÍA ENSENADA </t>
  </si>
  <si>
    <t>SECRETARIA DEL MEDIO AMBIENTE Y DESARROLLO SUSTENTABLE</t>
  </si>
  <si>
    <t>BLVD. BENITO JUÁREZ NO.1 COLONIA ESTEBAN CANTU</t>
  </si>
  <si>
    <t xml:space="preserve">SECRETARIA DEL MEDIO AMBIENTE Y DESARROLLO SUSTENTABLE </t>
  </si>
  <si>
    <t>CALLE ORIENTE S/N ESQUINA CALLE NUEVA SUR, CIUDAD INDUSTRIAL. LABORATORIO AMBIENTAL.</t>
  </si>
  <si>
    <t>OFICINA PODER EJECUTIVO</t>
  </si>
  <si>
    <t xml:space="preserve">OFICINA CENTRAL (SOTANO) </t>
  </si>
  <si>
    <t xml:space="preserve">CALLE CALAFIA No. 1115. </t>
  </si>
  <si>
    <t xml:space="preserve">PLAZA BAJA CALIFORNIA LOCAL 1-A </t>
  </si>
  <si>
    <t>CALZADA INDEPENDENCIA Y HÉROES #994. EDIFICIO DEL PODER EJECUTIVO.</t>
  </si>
  <si>
    <t xml:space="preserve">SERVICIO NACIONAL DEL EMPLEO </t>
  </si>
  <si>
    <t>AV. PIONEROS Y CALLE CALAFIA #1100 CENTRO CIVICO</t>
  </si>
  <si>
    <t xml:space="preserve">RÓMULO O´FARRILL #901, CENTRO CIVICO </t>
  </si>
  <si>
    <t>RÍO YAQUI #634, COLONIA DEL PERIODISTA, 21230</t>
  </si>
  <si>
    <t>CALZADA INDEPENDENCIA Y AVENIDA DE LOS HÉROES #994. EDIFICIO DEL PODER EJECUTIVO.</t>
  </si>
  <si>
    <t>CALZADA INDEPENDENCIA Y AVENIDA DE LOS HÉROES #994, CENTRO CIVICO, 21000. EDIFICIO DEL PODER EJECUTIVO.</t>
  </si>
  <si>
    <t>DIRECCION DE REGISTO PUBLICO DE LA PROPIEDAD, PRIMER PISO EDIFICIO DEL EJECUTIVO</t>
  </si>
  <si>
    <t>XAVIER VILLAURRUTIA #1271, ZONA URBANA RÍO TIJUANA, 22010, TIJUANA.</t>
  </si>
  <si>
    <t>REGISTRO PUBLICO DE LA  PROPIEDAD, OFICINA REGISTRAL ROSARITO</t>
  </si>
  <si>
    <t>CARRETERA TRANSPENINSULAR ENSENADA - LA PAZ #6500, EX EJIDO CHAPULTEPEC, 22785, ENSENADA.</t>
  </si>
  <si>
    <t>REGISTRO PUBLICO DE LA  PROPIEDAD, OFICINA REGISTRAL   ENSENADA</t>
  </si>
  <si>
    <t>CALLE MISIÓN SANTO DOMINGO #1016, COLONIA EL DESCANSO, TECATE.</t>
  </si>
  <si>
    <t>REGISTRO PUBLICO DE LA  PROPIEDAD, OFICINA REGISTRAL TECATE</t>
  </si>
  <si>
    <t>EDIFICIO DEL PODER EJECUTIVO SEGUNDO PISO</t>
  </si>
  <si>
    <t>BLVD. GUSTAVO DÍAZ ORDAZ  #12649, EL PARAISO, 22106, TIJUANA.</t>
  </si>
  <si>
    <t xml:space="preserve"> AV. DE LOS HEROES Y CALLE LIBERTAD S/N, CENTRO CIVICO</t>
  </si>
  <si>
    <t>EDIFICIO ESCORPIO</t>
  </si>
  <si>
    <t>ANTIGUA CARRETERA LIBRE TECATE-TIJUANA KM. 15/133, COL. PIEDRAS BLANCAS, TIJUANA, B.C.</t>
  </si>
  <si>
    <t>CALZADA ANAHUAC #958, JARDINES DEL LAGO, 21330.</t>
  </si>
  <si>
    <t>PARQUE INDUSTRIAL EL FLORIDO, 22254.</t>
  </si>
  <si>
    <t>BASE GUARDIA ESTATAL, DORMITORIOS DENTRO DE CENFOCAP</t>
  </si>
  <si>
    <t>MISIÓN DE SANTA ROSALIA #1, EL DESCANSO, 21478, TECATE.</t>
  </si>
  <si>
    <t>GENERAL JUAN VICARIO #16, BENITO JUÁREZ, 22710, ROSARITO.</t>
  </si>
  <si>
    <t>CARRETERA LIBRE TECATE - TIJUANA KM. 140 TECATE.</t>
  </si>
  <si>
    <t>ADOLFO RUÍZ CORTINES 22895, ENSENADA.</t>
  </si>
  <si>
    <t>PLAZA BAJA, LOCALES 2, 3, 4 Y 5, CALLE CALAFIA 472, CENTRO CIVICO.</t>
  </si>
  <si>
    <t xml:space="preserve">DIRECCION JURIDICA </t>
  </si>
  <si>
    <t>CALZADA DE LOS PRESIDENTES (RIO NUEVO)</t>
  </si>
  <si>
    <t>DEFENSORIA PUBLICA CENTRO DE JUSTICIA PENAL</t>
  </si>
  <si>
    <t>CALLE SUR S/N, COL. BELLAVISTA</t>
  </si>
  <si>
    <t>DEFENSORIA PUBLICA CERESO</t>
  </si>
  <si>
    <t xml:space="preserve">ÁREA CIVIL                                                                </t>
  </si>
  <si>
    <t xml:space="preserve">   CD. MORELOS</t>
  </si>
  <si>
    <t xml:space="preserve">ÁREA CIVIL                                                 </t>
  </si>
  <si>
    <t xml:space="preserve">    CD. GUADALUPE VICTORIA</t>
  </si>
  <si>
    <t xml:space="preserve">ÁREA CIVIL                                                     </t>
  </si>
  <si>
    <t>OFICINA TECATE</t>
  </si>
  <si>
    <t>OFICINA ROSARITO</t>
  </si>
  <si>
    <t>COORDINACIÓN DEFENSORIA PÚBLICA/ BENITO JUAREZ</t>
  </si>
  <si>
    <t>BENTO JUÁREZ S/N, BENITO JUÁREZ, 22700, ROSARITO.</t>
  </si>
  <si>
    <t>VÍA RÁPIDA JOSE FIMBRES MORENO LOCALES 41 Y 43 FRACC. SAN JOSE</t>
  </si>
  <si>
    <t xml:space="preserve">PLAZA MUNDO DIVERTIDO </t>
  </si>
  <si>
    <t>OFICINA ENSENADA</t>
  </si>
  <si>
    <t>OFICINA SAN QUINTÍN</t>
  </si>
  <si>
    <t>OFICINAS COORDINACIÓN DE GABINETE</t>
  </si>
  <si>
    <t>AV. MARIANO ARISTA #1902, COLONIA NUEVA, 21100, MEXICALI.</t>
  </si>
  <si>
    <t xml:space="preserve">CALZADA INDEPENDENCIA Y AVENIDA DE LOS HÉROES #994, CENTRO CIVICO, 21000. TERCER PISO DEL EDIFICIO DEL PODER EJECUTIVO. </t>
  </si>
  <si>
    <t xml:space="preserve">CALZADA INDEPENDENCIA Y AVENIDA DE LOS HÉROES #994, CENTRO CIVICO, 21000. CUARTO PISO DEL EDIFICIO DEL PODER EJECUTIVO. </t>
  </si>
  <si>
    <t xml:space="preserve">CALZADA INDEPENDENCIA Y AVENIDA DE LOS HÉROES #994, CENTRO CIVICO, 21000. SEGUNDO PISO DEL EDIFICIO DEL PODER EJECUTIVO. </t>
  </si>
  <si>
    <t xml:space="preserve">CALZADA INDEPENDENCIA Y AVENIDA DE LOS HÉROES #994, CENTRO CIVICO, 21000. PRIMER PISO DEL EDIFICIO DEL PODER EJECUTIVO. </t>
  </si>
  <si>
    <t>CALZADA INDEPENDENCIA Y AVENIDA DE LOS HÉROES #994, CENTRO CIVICO, 21000. SOTANO DEL EDIFICIO DEL PODER EJECUTIVO</t>
  </si>
  <si>
    <t>CALZADA INDEPENDENCIA Y AVENIDA DE LOS HÉROES #994, CENTRO CIVICO, 21000. RAMPA DE PROVEEDORES - SOTANO DEL EDIFICIO DEL PODER EJECUTIVO</t>
  </si>
  <si>
    <t>CALZADA INDEPENDENCIA Y AVENIDA DE LOS HÉROES #994, CENTRO CIVICO, 21000, EDIFICIO DEL PODER EJECUTIVO</t>
  </si>
  <si>
    <t>RÍO NUEVO, 21090, MEXICALI.</t>
  </si>
  <si>
    <t>PROLONGACIÓN LIBRAMIENTO SUR #1800, EX EJIDO CHAPULTEPEC, C.P. 22785, ENSENADA</t>
  </si>
  <si>
    <t>CARRETERA LIBRE - TIJUANA KM. 140 COLONIA EL PASO DEL ÁGUILA, TECATE</t>
  </si>
  <si>
    <t>TOTAL ESTATAL HORAS</t>
  </si>
  <si>
    <t>EDIFICIO DE JUSTICIA PENAL</t>
  </si>
  <si>
    <t xml:space="preserve">RECAUDACIÓN DE RENTAS TECATE </t>
  </si>
  <si>
    <t>RECAUDACIÓN CENTRAL TIJUANA (INCLUYE OFICINA DE CENCAFI)</t>
  </si>
  <si>
    <t xml:space="preserve">SUBRECAUDACIÓN AUXILIAR VÍA RÁPIDA </t>
  </si>
  <si>
    <t xml:space="preserve">SUBRECAUDACIÓN AUXILIAR CERRO COLORADO </t>
  </si>
  <si>
    <t xml:space="preserve">PROCURADURÍA FISCAL TIJUANA </t>
  </si>
  <si>
    <t xml:space="preserve">INVERSIÓN PÚBLICA / CENCAFI </t>
  </si>
  <si>
    <t xml:space="preserve">RECAUDACIÓN ENSENADA </t>
  </si>
  <si>
    <t xml:space="preserve">MÓDULO DE RECAUDACIÓN MANZANA 8 </t>
  </si>
  <si>
    <t xml:space="preserve">COORDINACIÓN DE TECNOLOGÍAS DE INFORMACIÓN Y COMUNICACIONES </t>
  </si>
  <si>
    <t>CENCAFI ENSENADA</t>
  </si>
  <si>
    <t xml:space="preserve">AUDITORIA FISCAL </t>
  </si>
  <si>
    <t>RECAUDACIÓN DE RENTAS ROSARITO</t>
  </si>
  <si>
    <t>MISIÓN SAN FRANCISCO S/N</t>
  </si>
  <si>
    <t xml:space="preserve">CONSORCIO TECNOLÓGICO EN LA CARRETERA LIBRE TIJUANA - TECATE KM 26.5, COLONIA EL FLORIDO </t>
  </si>
  <si>
    <t>VÍA RÁPIDA #12651, COLONIA 20 DE NOVIEMBRE, C.P. 22436, TIJUANA</t>
  </si>
  <si>
    <t xml:space="preserve">BLVD. MANUEL J. CLOUTHIER #19724 COLONIA EL LAGO, C.P. 22210, FRENTE A PLAZA MONARCA. </t>
  </si>
  <si>
    <t>CARRETERA TRANSPENINSULAR LA PAZ - ENSENADA # 6500 EX. EJIDO CHAPULTEPEC, C.P. 22785</t>
  </si>
  <si>
    <t xml:space="preserve">BLVD. LAS DUNAS S/N PLAYA ENSENADA </t>
  </si>
  <si>
    <t>CALLE JOSÉ HAROS #2004</t>
  </si>
  <si>
    <t>TRANSPENINSULAR (REFORMA) 0
COLONIA EL CIPRES (GUARNICION MILITAR)</t>
  </si>
  <si>
    <t xml:space="preserve"> CALLE RÍO SUCHIATE #10036, REVOLUCIÓN, TIJUANA B.C. 22015</t>
  </si>
  <si>
    <t>CALZADA MILTÓN CASTELLANOS #1573, CONJUNTO URBANO CALISS, 21010</t>
  </si>
  <si>
    <t>MIMIAHUAPAN #1684, CALAFIA, 21040</t>
  </si>
  <si>
    <t>TOTAL</t>
  </si>
  <si>
    <t>TOTAL HORAS TIJUANA</t>
  </si>
  <si>
    <t xml:space="preserve"> </t>
  </si>
  <si>
    <t xml:space="preserve">AUTOPISTA TIJUANA -ENSENADA ESCENICA ·1029, EJIDO MAZATLAN, PLAYAS DE ROSARITO </t>
  </si>
  <si>
    <t>CENTRO DE CONVENCIONES</t>
  </si>
  <si>
    <t xml:space="preserve"> EJIDO PADRE KINO  </t>
  </si>
  <si>
    <t>OFICINAS ADMINISTRATIVAS SAN QUINTIN</t>
  </si>
  <si>
    <t>CALCULO DEL SERVICIO DE LIMPIEZA PARA EL EJERCICIO FISCAL 2023 MEDIO AMBIENTE</t>
  </si>
  <si>
    <t>sabado
8:00 a 16:00</t>
  </si>
  <si>
    <t xml:space="preserve">REGULARIZACIÓN FEX MEXICALI </t>
  </si>
  <si>
    <t>RÍO NUEVO #955, AGUALEGUAS, 21090</t>
  </si>
  <si>
    <t xml:space="preserve">REGULARIZACIÓN CEART MEXICALI </t>
  </si>
  <si>
    <t>RÍO NUEVO, 21120, MEXICALI</t>
  </si>
  <si>
    <t>REGULARIZACIÓN OTAY</t>
  </si>
  <si>
    <t>Sábado
8:00 a 16:00</t>
  </si>
  <si>
    <t>REGULARIZACIÓN PLAZA MONARCAS</t>
  </si>
  <si>
    <t>PLAZA MONARCAS</t>
  </si>
  <si>
    <t xml:space="preserve">BLVD. MANUEL J. CLOUTHIER #5561, EL LAGO DE LOS BUENOS, C.P. 22550, TIJUANA </t>
  </si>
  <si>
    <t>REGULARIZACIÓN CEART TECATE</t>
  </si>
  <si>
    <t>FEDERICO BENITEZ S/N, DOWNEY, 21450, TECATE</t>
  </si>
  <si>
    <t>RESUMEN  SECRETARIA DE PESCA Y ACUACULTURA</t>
  </si>
  <si>
    <t>ÓRGANO DE CONTROL INTERNO (CENPRODE)</t>
  </si>
  <si>
    <t>PASAJE JANITZIO # 1057, CENTRO CIVICO, MEXICALI.B.C.</t>
  </si>
  <si>
    <t>CARRETERA LIBRE TIJUANA - TECATE KM 26.5, EL FLORIDO, TIJUANA B.C.</t>
  </si>
  <si>
    <t>Lunes a viernes
7.00 A  14:00</t>
  </si>
  <si>
    <t>Lunes a viernes
14.00 A  22:00</t>
  </si>
  <si>
    <t>Sabado 
7:00 a 14:00</t>
  </si>
  <si>
    <t>Sabado 
14:00 a 22:00</t>
  </si>
  <si>
    <t>Lunes a viernes 
15:00 a 19:00</t>
  </si>
  <si>
    <t>BLVD. GUSTAVO DÍAZ ORDAZ #12415, EL PARAISO, 22106, BIT CENTER</t>
  </si>
  <si>
    <t>AVENIDA JOSÉ HAROS #2007 FRACCIONAMIENTO VILLA TURÍSTICA, PLAYAS DE ROSARITO</t>
  </si>
  <si>
    <t xml:space="preserve">REGISTRO PUBLICO DE LA PROPIEDAD, CENTRO DE GOBIERNO </t>
  </si>
  <si>
    <t>EDIFICIO CENTRO DE GOBIERNO, ENSENADA</t>
  </si>
  <si>
    <t>MIERCOLES Y VIERNES</t>
  </si>
  <si>
    <t>RESUMEN  SECRETARIA DE AGRICULTURA</t>
  </si>
  <si>
    <t>SECRETARIA DE AGRICULTURA Y DESARROLLO RURAL</t>
  </si>
  <si>
    <t>REQUERIMIENTO</t>
  </si>
  <si>
    <t>SECRETARIA DE SEGURIDAD CIUDADANA</t>
  </si>
  <si>
    <t>Miercoles y viernes
13:00 a 15:00</t>
  </si>
  <si>
    <t>Lunes a viernes
07:00 a 15:00</t>
  </si>
  <si>
    <t xml:space="preserve">FUERZA ESTATAL </t>
  </si>
  <si>
    <t>BACHILLERATO MILITARIZADO</t>
  </si>
  <si>
    <t>CALLE PRIVADA NATURA #17341-0 SECCION BOSQUES FRACC NATURA</t>
  </si>
  <si>
    <t>CENFOCAP</t>
  </si>
  <si>
    <t xml:space="preserve">Sabado 
7:00 a 13:00 </t>
  </si>
  <si>
    <t xml:space="preserve">Lunes a Sabado
7:00 a 15:00 </t>
  </si>
  <si>
    <t>C4 TECATE</t>
  </si>
  <si>
    <t>C4 ENSENADA</t>
  </si>
  <si>
    <t>FESC</t>
  </si>
  <si>
    <t xml:space="preserve">BULEVARD ZERTUCHE S/N COL PRADERAS DEL CYPREES </t>
  </si>
  <si>
    <t>C4 ROSARITO</t>
  </si>
  <si>
    <t>Lunes a viernes
07:30 A 15:00</t>
  </si>
  <si>
    <t>SECRETARÍA DE BIENESTAR</t>
  </si>
  <si>
    <t xml:space="preserve"> ENSENADA</t>
  </si>
  <si>
    <t>DIRECCION DE ANALISIS POLITICO</t>
  </si>
  <si>
    <t>PLAZA BAJA CALIFORNIA LOCAL 5C</t>
  </si>
  <si>
    <t>COMISION EJECTUVIA ESTATAL DE ATENCION A VICTIMAS</t>
  </si>
  <si>
    <t xml:space="preserve">AVE. OBREGON #541 COL. CENTRO </t>
  </si>
  <si>
    <t>TALLERES GRÁFICOS DEL ESTADO</t>
  </si>
  <si>
    <t>C4</t>
  </si>
  <si>
    <t>Lunes a Domingo 14:00 a 21:00</t>
  </si>
  <si>
    <t>CALCULO DEL SERVICIO DE LIMPIEZA PARA EL PERIODO DEL 02 DE MARZO AL 31 DE DICIEMBRE DE 2023</t>
  </si>
  <si>
    <t>TOTAL DIAS      MAR-DIC</t>
  </si>
  <si>
    <t>TOTAL DIAS MAR-DIC</t>
  </si>
  <si>
    <t>TOTAL DIAS
MAR-DIC</t>
  </si>
  <si>
    <t>TOTAL DIAS 
MAR-DIC</t>
  </si>
  <si>
    <t>TOTAL DIAS     MAR-DIC</t>
  </si>
  <si>
    <t>TOTAL DIAS
 MAR-DIC</t>
  </si>
  <si>
    <t>CALCULO DEL SERVICIO DE LIMPIEZA PARA EL PERIODO DEL 03 DE MARZO AL 31 DE DICIEMBRE DE 2023</t>
  </si>
  <si>
    <t>PROCEDIMIENTO DE LICITACIÓN PÚBLICA REGIONAL No. 32065001-004-2023
“SERVICIO DE LIMPIEZA PARA DEPENDENCIAS DE GOBIERNO DEL ESTADO DE BAJA CALIFORNIA”</t>
  </si>
  <si>
    <t>PAQUETE</t>
  </si>
  <si>
    <t xml:space="preserve">ANEXO UBICACIONES Y HORARIOS DEL SERVICIO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</si>
</sst>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_ ;\-#,##0\ "/>
  </numFmts>
  <fonts count="5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sz val="8"/>
      <color rgb="FFFF000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8"/>
      <name val="Calibri"/>
      <family val="2"/>
      <scheme val="minor"/>
    </font>
    <font>
      <b/>
      <sz val="15"/>
      <color theme="1"/>
      <name val="Arial"/>
      <family val="2"/>
    </font>
    <font>
      <sz val="8"/>
      <name val="Calibri"/>
      <family val="2"/>
    </font>
    <font>
      <sz val="11"/>
      <name val="Calibri"/>
      <family val="2"/>
    </font>
    <font>
      <sz val="8"/>
      <color rgb="FF000000"/>
      <name val="Calibri"/>
      <family val="2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b/>
      <sz val="9"/>
      <color theme="0"/>
      <name val="Montserrat"/>
    </font>
    <font>
      <b/>
      <sz val="10"/>
      <color indexed="8"/>
      <name val="Montserrat"/>
    </font>
    <font>
      <sz val="9"/>
      <color theme="1"/>
      <name val="Montserrat"/>
    </font>
    <font>
      <b/>
      <sz val="9"/>
      <color theme="1"/>
      <name val="Montserrat"/>
    </font>
    <font>
      <b/>
      <sz val="9"/>
      <color rgb="FFFF0000"/>
      <name val="Montserrat"/>
    </font>
    <font>
      <b/>
      <sz val="8"/>
      <color theme="0"/>
      <name val="Montserrat"/>
    </font>
    <font>
      <b/>
      <sz val="13"/>
      <color theme="1"/>
      <name val="Calibri"/>
      <family val="2"/>
      <scheme val="minor"/>
    </font>
    <font>
      <b/>
      <sz val="9"/>
      <color indexed="8"/>
      <name val="Montserrat"/>
    </font>
  </fonts>
  <fills count="12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003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0" tint="-0.249977111117893"/>
      </right>
      <top style="thin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1030">
    <xf numFmtId="0" fontId="0" fillId="0" borderId="0" xfId="0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0" fillId="0" borderId="0" xfId="0" applyAlignment="1"/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8" xfId="0" applyFont="1" applyBorder="1" applyAlignment="1">
      <alignment horizont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/>
    <xf numFmtId="0" fontId="13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17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44" fontId="14" fillId="0" borderId="3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" fontId="14" fillId="0" borderId="3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4" fontId="0" fillId="0" borderId="0" xfId="0" applyNumberFormat="1"/>
    <xf numFmtId="0" fontId="5" fillId="3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3" fontId="19" fillId="0" borderId="1" xfId="0" applyNumberFormat="1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/>
    </xf>
    <xf numFmtId="3" fontId="19" fillId="4" borderId="1" xfId="0" applyNumberFormat="1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/>
    <xf numFmtId="44" fontId="0" fillId="0" borderId="0" xfId="0" applyNumberFormat="1" applyFont="1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Border="1"/>
    <xf numFmtId="0" fontId="0" fillId="0" borderId="0" xfId="0" applyFill="1" applyBorder="1"/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12" fillId="0" borderId="0" xfId="0" applyFont="1" applyAlignment="1"/>
    <xf numFmtId="3" fontId="0" fillId="0" borderId="5" xfId="0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/>
    </xf>
    <xf numFmtId="3" fontId="3" fillId="4" borderId="1" xfId="0" applyNumberFormat="1" applyFont="1" applyFill="1" applyBorder="1" applyAlignment="1">
      <alignment horizontal="center" vertical="center" wrapText="1"/>
    </xf>
    <xf numFmtId="3" fontId="2" fillId="4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3" fontId="5" fillId="4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3" fontId="5" fillId="3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 wrapText="1"/>
    </xf>
    <xf numFmtId="44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0" fillId="0" borderId="15" xfId="0" applyBorder="1"/>
    <xf numFmtId="3" fontId="26" fillId="4" borderId="1" xfId="0" applyNumberFormat="1" applyFont="1" applyFill="1" applyBorder="1" applyAlignment="1">
      <alignment horizontal="center" vertical="center" wrapText="1"/>
    </xf>
    <xf numFmtId="3" fontId="26" fillId="2" borderId="1" xfId="0" applyNumberFormat="1" applyFont="1" applyFill="1" applyBorder="1" applyAlignment="1">
      <alignment horizontal="center" vertical="center" wrapText="1"/>
    </xf>
    <xf numFmtId="3" fontId="26" fillId="3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0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44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20" xfId="0" applyFont="1" applyBorder="1" applyAlignment="1">
      <alignment horizontal="center"/>
    </xf>
    <xf numFmtId="0" fontId="0" fillId="0" borderId="15" xfId="0" applyBorder="1" applyAlignment="1">
      <alignment horizontal="center" vertical="center"/>
    </xf>
    <xf numFmtId="3" fontId="19" fillId="8" borderId="15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3" fontId="19" fillId="0" borderId="14" xfId="0" applyNumberFormat="1" applyFont="1" applyFill="1" applyBorder="1" applyAlignment="1">
      <alignment horizontal="center" vertical="center" wrapText="1"/>
    </xf>
    <xf numFmtId="3" fontId="20" fillId="2" borderId="17" xfId="0" applyNumberFormat="1" applyFont="1" applyFill="1" applyBorder="1" applyAlignment="1">
      <alignment horizontal="center" vertical="center" wrapText="1"/>
    </xf>
    <xf numFmtId="3" fontId="20" fillId="2" borderId="1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3" fontId="19" fillId="0" borderId="23" xfId="0" applyNumberFormat="1" applyFont="1" applyFill="1" applyBorder="1" applyAlignment="1">
      <alignment horizontal="center" vertical="center" wrapText="1"/>
    </xf>
    <xf numFmtId="3" fontId="16" fillId="10" borderId="1" xfId="0" applyNumberFormat="1" applyFont="1" applyFill="1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6" borderId="4" xfId="0" applyFont="1" applyFill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wrapText="1"/>
    </xf>
    <xf numFmtId="44" fontId="30" fillId="0" borderId="0" xfId="1" applyFont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/>
    </xf>
    <xf numFmtId="0" fontId="0" fillId="0" borderId="20" xfId="0" applyFill="1" applyBorder="1"/>
    <xf numFmtId="0" fontId="5" fillId="0" borderId="20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0" fontId="0" fillId="0" borderId="12" xfId="0" applyBorder="1"/>
    <xf numFmtId="0" fontId="2" fillId="0" borderId="10" xfId="0" applyFont="1" applyFill="1" applyBorder="1" applyAlignment="1">
      <alignment vertical="center"/>
    </xf>
    <xf numFmtId="0" fontId="0" fillId="0" borderId="20" xfId="0" applyBorder="1"/>
    <xf numFmtId="0" fontId="5" fillId="0" borderId="2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0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3" fontId="16" fillId="10" borderId="17" xfId="0" applyNumberFormat="1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3" fontId="16" fillId="10" borderId="5" xfId="0" applyNumberFormat="1" applyFont="1" applyFill="1" applyBorder="1" applyAlignment="1">
      <alignment horizontal="center" vertical="center" wrapText="1"/>
    </xf>
    <xf numFmtId="3" fontId="16" fillId="10" borderId="14" xfId="0" applyNumberFormat="1" applyFont="1" applyFill="1" applyBorder="1" applyAlignment="1">
      <alignment horizontal="center" vertical="center" wrapText="1"/>
    </xf>
    <xf numFmtId="3" fontId="20" fillId="2" borderId="14" xfId="0" applyNumberFormat="1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3" fontId="16" fillId="10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/>
    <xf numFmtId="0" fontId="0" fillId="0" borderId="0" xfId="0" applyFill="1" applyBorder="1" applyAlignment="1"/>
    <xf numFmtId="0" fontId="16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/>
    <xf numFmtId="3" fontId="19" fillId="0" borderId="0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/>
    </xf>
    <xf numFmtId="44" fontId="30" fillId="0" borderId="0" xfId="1" applyFont="1" applyFill="1" applyBorder="1" applyAlignment="1">
      <alignment horizontal="center"/>
    </xf>
    <xf numFmtId="3" fontId="19" fillId="0" borderId="20" xfId="0" applyNumberFormat="1" applyFont="1" applyFill="1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3" fontId="16" fillId="0" borderId="0" xfId="0" applyNumberFormat="1" applyFont="1" applyFill="1" applyBorder="1" applyAlignment="1">
      <alignment horizontal="center" vertical="center" wrapText="1"/>
    </xf>
    <xf numFmtId="3" fontId="20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3" fontId="19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4" fontId="14" fillId="0" borderId="4" xfId="0" applyNumberFormat="1" applyFont="1" applyFill="1" applyBorder="1" applyAlignment="1">
      <alignment horizontal="center" vertical="center"/>
    </xf>
    <xf numFmtId="44" fontId="1" fillId="0" borderId="4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/>
    </xf>
    <xf numFmtId="0" fontId="16" fillId="10" borderId="7" xfId="0" applyFont="1" applyFill="1" applyBorder="1" applyAlignment="1">
      <alignment vertical="center" wrapText="1"/>
    </xf>
    <xf numFmtId="0" fontId="18" fillId="4" borderId="7" xfId="0" applyFont="1" applyFill="1" applyBorder="1" applyAlignment="1">
      <alignment vertical="center" wrapText="1"/>
    </xf>
    <xf numFmtId="0" fontId="0" fillId="0" borderId="15" xfId="0" applyBorder="1" applyAlignment="1">
      <alignment horizontal="center" vertical="center" wrapText="1"/>
    </xf>
    <xf numFmtId="3" fontId="19" fillId="8" borderId="13" xfId="0" applyNumberFormat="1" applyFont="1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3" fontId="6" fillId="0" borderId="10" xfId="0" applyNumberFormat="1" applyFont="1" applyFill="1" applyBorder="1" applyAlignment="1">
      <alignment horizontal="center" vertical="center"/>
    </xf>
    <xf numFmtId="3" fontId="26" fillId="4" borderId="17" xfId="0" applyNumberFormat="1" applyFont="1" applyFill="1" applyBorder="1" applyAlignment="1">
      <alignment horizontal="center" vertical="center" wrapText="1"/>
    </xf>
    <xf numFmtId="3" fontId="26" fillId="4" borderId="14" xfId="0" applyNumberFormat="1" applyFont="1" applyFill="1" applyBorder="1" applyAlignment="1">
      <alignment horizontal="center" vertical="center" wrapText="1"/>
    </xf>
    <xf numFmtId="3" fontId="26" fillId="6" borderId="24" xfId="0" applyNumberFormat="1" applyFont="1" applyFill="1" applyBorder="1" applyAlignment="1">
      <alignment horizontal="center" vertical="center" wrapText="1"/>
    </xf>
    <xf numFmtId="3" fontId="26" fillId="6" borderId="4" xfId="0" applyNumberFormat="1" applyFont="1" applyFill="1" applyBorder="1" applyAlignment="1">
      <alignment horizontal="center" vertical="center" wrapText="1"/>
    </xf>
    <xf numFmtId="3" fontId="26" fillId="6" borderId="23" xfId="0" applyNumberFormat="1" applyFont="1" applyFill="1" applyBorder="1" applyAlignment="1">
      <alignment horizontal="center" vertical="center" wrapText="1"/>
    </xf>
    <xf numFmtId="3" fontId="26" fillId="2" borderId="17" xfId="0" applyNumberFormat="1" applyFont="1" applyFill="1" applyBorder="1" applyAlignment="1">
      <alignment horizontal="center" vertical="center" wrapText="1"/>
    </xf>
    <xf numFmtId="3" fontId="26" fillId="2" borderId="2" xfId="0" applyNumberFormat="1" applyFont="1" applyFill="1" applyBorder="1" applyAlignment="1">
      <alignment horizontal="center" vertical="center" wrapText="1"/>
    </xf>
    <xf numFmtId="3" fontId="26" fillId="2" borderId="14" xfId="0" applyNumberFormat="1" applyFont="1" applyFill="1" applyBorder="1" applyAlignment="1">
      <alignment horizontal="center" vertical="center" wrapText="1"/>
    </xf>
    <xf numFmtId="3" fontId="26" fillId="0" borderId="1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 wrapText="1"/>
    </xf>
    <xf numFmtId="3" fontId="26" fillId="4" borderId="5" xfId="0" applyNumberFormat="1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vertical="center" wrapText="1"/>
    </xf>
    <xf numFmtId="0" fontId="18" fillId="0" borderId="27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center" vertical="center"/>
    </xf>
    <xf numFmtId="0" fontId="29" fillId="0" borderId="27" xfId="0" applyFont="1" applyFill="1" applyBorder="1" applyAlignment="1">
      <alignment horizontal="center" vertical="center" wrapText="1"/>
    </xf>
    <xf numFmtId="0" fontId="25" fillId="0" borderId="27" xfId="0" applyFont="1" applyFill="1" applyBorder="1" applyAlignment="1">
      <alignment horizontal="center"/>
    </xf>
    <xf numFmtId="0" fontId="25" fillId="0" borderId="2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3" fontId="26" fillId="0" borderId="6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3" fontId="26" fillId="4" borderId="7" xfId="0" applyNumberFormat="1" applyFont="1" applyFill="1" applyBorder="1" applyAlignment="1">
      <alignment horizontal="center" vertical="center" wrapText="1"/>
    </xf>
    <xf numFmtId="3" fontId="16" fillId="0" borderId="28" xfId="0" applyNumberFormat="1" applyFont="1" applyFill="1" applyBorder="1" applyAlignment="1">
      <alignment horizontal="center" vertical="center" wrapText="1"/>
    </xf>
    <xf numFmtId="3" fontId="26" fillId="0" borderId="28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3" fontId="6" fillId="0" borderId="28" xfId="0" applyNumberFormat="1" applyFont="1" applyFill="1" applyBorder="1" applyAlignment="1">
      <alignment horizontal="center" vertical="center"/>
    </xf>
    <xf numFmtId="3" fontId="19" fillId="0" borderId="28" xfId="0" applyNumberFormat="1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0" fontId="0" fillId="0" borderId="4" xfId="0" applyFill="1" applyBorder="1"/>
    <xf numFmtId="0" fontId="0" fillId="10" borderId="4" xfId="0" applyFill="1" applyBorder="1"/>
    <xf numFmtId="0" fontId="13" fillId="0" borderId="2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3" fontId="19" fillId="8" borderId="0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3" fontId="14" fillId="0" borderId="5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3" fontId="26" fillId="0" borderId="0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/>
    </xf>
    <xf numFmtId="0" fontId="14" fillId="0" borderId="3" xfId="0" applyFont="1" applyBorder="1" applyAlignment="1">
      <alignment vertical="center" wrapText="1"/>
    </xf>
    <xf numFmtId="0" fontId="30" fillId="10" borderId="3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 wrapText="1"/>
    </xf>
    <xf numFmtId="3" fontId="16" fillId="10" borderId="3" xfId="0" applyNumberFormat="1" applyFont="1" applyFill="1" applyBorder="1" applyAlignment="1">
      <alignment horizontal="center" vertical="center" wrapText="1"/>
    </xf>
    <xf numFmtId="0" fontId="7" fillId="10" borderId="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3" fontId="19" fillId="8" borderId="15" xfId="0" applyNumberFormat="1" applyFont="1" applyFill="1" applyBorder="1" applyAlignment="1">
      <alignment vertical="center" wrapText="1"/>
    </xf>
    <xf numFmtId="3" fontId="19" fillId="8" borderId="20" xfId="0" applyNumberFormat="1" applyFont="1" applyFill="1" applyBorder="1" applyAlignment="1">
      <alignment vertical="center" wrapText="1"/>
    </xf>
    <xf numFmtId="0" fontId="14" fillId="0" borderId="20" xfId="0" applyFont="1" applyBorder="1" applyAlignment="1">
      <alignment horizontal="center"/>
    </xf>
    <xf numFmtId="0" fontId="16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/>
    </xf>
    <xf numFmtId="3" fontId="24" fillId="0" borderId="6" xfId="0" applyNumberFormat="1" applyFont="1" applyFill="1" applyBorder="1" applyAlignment="1">
      <alignment horizontal="center" vertical="center" wrapText="1"/>
    </xf>
    <xf numFmtId="3" fontId="27" fillId="0" borderId="6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/>
    </xf>
    <xf numFmtId="3" fontId="0" fillId="0" borderId="0" xfId="0" applyNumberFormat="1" applyFill="1" applyBorder="1"/>
    <xf numFmtId="3" fontId="20" fillId="7" borderId="1" xfId="0" applyNumberFormat="1" applyFont="1" applyFill="1" applyBorder="1" applyAlignment="1">
      <alignment horizontal="center" vertical="center" wrapText="1"/>
    </xf>
    <xf numFmtId="3" fontId="19" fillId="3" borderId="1" xfId="0" applyNumberFormat="1" applyFont="1" applyFill="1" applyBorder="1" applyAlignment="1">
      <alignment horizontal="center" vertical="center" wrapText="1"/>
    </xf>
    <xf numFmtId="3" fontId="24" fillId="0" borderId="0" xfId="0" applyNumberFormat="1" applyFont="1" applyFill="1" applyBorder="1" applyAlignment="1">
      <alignment horizontal="center" vertical="center" wrapText="1"/>
    </xf>
    <xf numFmtId="0" fontId="22" fillId="8" borderId="0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3" fontId="26" fillId="8" borderId="15" xfId="0" applyNumberFormat="1" applyFont="1" applyFill="1" applyBorder="1" applyAlignment="1">
      <alignment horizontal="center" vertical="center" wrapText="1"/>
    </xf>
    <xf numFmtId="3" fontId="26" fillId="8" borderId="13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3" fontId="27" fillId="0" borderId="10" xfId="0" applyNumberFormat="1" applyFont="1" applyFill="1" applyBorder="1" applyAlignment="1">
      <alignment horizontal="center" vertical="center" wrapText="1"/>
    </xf>
    <xf numFmtId="3" fontId="27" fillId="0" borderId="0" xfId="0" applyNumberFormat="1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44" fontId="0" fillId="0" borderId="0" xfId="0" applyNumberFormat="1" applyFont="1" applyFill="1" applyBorder="1"/>
    <xf numFmtId="0" fontId="1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3" fontId="19" fillId="2" borderId="1" xfId="0" applyNumberFormat="1" applyFont="1" applyFill="1" applyBorder="1" applyAlignment="1">
      <alignment horizontal="center" vertical="center" wrapText="1"/>
    </xf>
    <xf numFmtId="3" fontId="20" fillId="0" borderId="1" xfId="0" applyNumberFormat="1" applyFont="1" applyFill="1" applyBorder="1" applyAlignment="1">
      <alignment horizontal="center" vertical="center" wrapText="1"/>
    </xf>
    <xf numFmtId="3" fontId="20" fillId="3" borderId="1" xfId="0" applyNumberFormat="1" applyFont="1" applyFill="1" applyBorder="1" applyAlignment="1">
      <alignment horizontal="center" vertical="center" wrapText="1"/>
    </xf>
    <xf numFmtId="3" fontId="20" fillId="5" borderId="1" xfId="0" applyNumberFormat="1" applyFont="1" applyFill="1" applyBorder="1" applyAlignment="1">
      <alignment horizontal="center" vertical="center" wrapText="1"/>
    </xf>
    <xf numFmtId="3" fontId="16" fillId="9" borderId="1" xfId="0" applyNumberFormat="1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3" fontId="16" fillId="0" borderId="5" xfId="0" applyNumberFormat="1" applyFont="1" applyFill="1" applyBorder="1" applyAlignment="1">
      <alignment horizontal="center" vertical="center" wrapText="1"/>
    </xf>
    <xf numFmtId="3" fontId="16" fillId="0" borderId="1" xfId="0" applyNumberFormat="1" applyFont="1" applyFill="1" applyBorder="1" applyAlignment="1">
      <alignment horizontal="center" vertical="center" wrapText="1"/>
    </xf>
    <xf numFmtId="3" fontId="16" fillId="0" borderId="7" xfId="0" applyNumberFormat="1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3" fontId="16" fillId="0" borderId="13" xfId="0" applyNumberFormat="1" applyFont="1" applyFill="1" applyBorder="1" applyAlignment="1">
      <alignment horizontal="center" vertical="center" wrapText="1"/>
    </xf>
    <xf numFmtId="3" fontId="16" fillId="0" borderId="2" xfId="0" applyNumberFormat="1" applyFont="1" applyFill="1" applyBorder="1" applyAlignment="1">
      <alignment horizontal="center" vertical="center" wrapText="1"/>
    </xf>
    <xf numFmtId="3" fontId="16" fillId="0" borderId="12" xfId="0" applyNumberFormat="1" applyFont="1" applyFill="1" applyBorder="1" applyAlignment="1">
      <alignment horizontal="center" vertical="center" wrapText="1"/>
    </xf>
    <xf numFmtId="0" fontId="25" fillId="0" borderId="3" xfId="0" applyFont="1" applyBorder="1" applyAlignment="1">
      <alignment horizontal="center"/>
    </xf>
    <xf numFmtId="0" fontId="2" fillId="4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4" fontId="1" fillId="0" borderId="0" xfId="0" applyNumberFormat="1" applyFont="1" applyFill="1" applyBorder="1"/>
    <xf numFmtId="3" fontId="19" fillId="5" borderId="1" xfId="0" applyNumberFormat="1" applyFont="1" applyFill="1" applyBorder="1" applyAlignment="1">
      <alignment horizontal="center" vertical="center" wrapText="1"/>
    </xf>
    <xf numFmtId="0" fontId="0" fillId="0" borderId="6" xfId="0" applyFill="1" applyBorder="1"/>
    <xf numFmtId="0" fontId="0" fillId="0" borderId="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/>
    <xf numFmtId="0" fontId="1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" fillId="0" borderId="20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4" fontId="2" fillId="0" borderId="0" xfId="0" applyNumberFormat="1" applyFont="1" applyBorder="1"/>
    <xf numFmtId="44" fontId="2" fillId="0" borderId="10" xfId="0" applyNumberFormat="1" applyFont="1" applyBorder="1"/>
    <xf numFmtId="44" fontId="1" fillId="0" borderId="10" xfId="0" applyNumberFormat="1" applyFont="1" applyFill="1" applyBorder="1"/>
    <xf numFmtId="3" fontId="0" fillId="0" borderId="0" xfId="0" applyNumberFormat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4" fontId="14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4" xfId="0" applyFill="1" applyBorder="1" applyAlignment="1">
      <alignment vertical="center"/>
    </xf>
    <xf numFmtId="0" fontId="1" fillId="0" borderId="4" xfId="0" applyFont="1" applyFill="1" applyBorder="1"/>
    <xf numFmtId="0" fontId="14" fillId="0" borderId="0" xfId="0" applyFont="1" applyBorder="1" applyAlignment="1">
      <alignment vertical="center" wrapText="1"/>
    </xf>
    <xf numFmtId="0" fontId="14" fillId="0" borderId="15" xfId="0" applyFont="1" applyBorder="1"/>
    <xf numFmtId="0" fontId="14" fillId="0" borderId="15" xfId="0" applyFont="1" applyBorder="1" applyAlignment="1">
      <alignment vertical="center"/>
    </xf>
    <xf numFmtId="0" fontId="7" fillId="10" borderId="17" xfId="0" applyFont="1" applyFill="1" applyBorder="1" applyAlignment="1">
      <alignment horizontal="center" vertical="center" wrapText="1"/>
    </xf>
    <xf numFmtId="3" fontId="26" fillId="6" borderId="17" xfId="0" applyNumberFormat="1" applyFont="1" applyFill="1" applyBorder="1" applyAlignment="1">
      <alignment horizontal="center" vertical="center" wrapText="1"/>
    </xf>
    <xf numFmtId="3" fontId="26" fillId="6" borderId="1" xfId="0" applyNumberFormat="1" applyFont="1" applyFill="1" applyBorder="1" applyAlignment="1">
      <alignment horizontal="center" vertical="center" wrapText="1"/>
    </xf>
    <xf numFmtId="3" fontId="26" fillId="6" borderId="14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" fontId="14" fillId="0" borderId="1" xfId="0" applyNumberFormat="1" applyFont="1" applyBorder="1" applyAlignment="1">
      <alignment horizontal="center" vertical="center"/>
    </xf>
    <xf numFmtId="3" fontId="26" fillId="0" borderId="0" xfId="0" applyNumberFormat="1" applyFont="1" applyAlignment="1">
      <alignment horizontal="center" vertical="center" wrapText="1"/>
    </xf>
    <xf numFmtId="3" fontId="1" fillId="8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16" fillId="0" borderId="0" xfId="0" applyFont="1" applyAlignment="1">
      <alignment vertical="center" wrapText="1"/>
    </xf>
    <xf numFmtId="3" fontId="16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3" fontId="26" fillId="0" borderId="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3" fontId="23" fillId="0" borderId="6" xfId="0" applyNumberFormat="1" applyFont="1" applyBorder="1" applyAlignment="1">
      <alignment horizontal="center" vertical="center" wrapText="1"/>
    </xf>
    <xf numFmtId="3" fontId="26" fillId="0" borderId="20" xfId="0" applyNumberFormat="1" applyFont="1" applyBorder="1" applyAlignment="1">
      <alignment horizontal="center" vertical="center" wrapText="1"/>
    </xf>
    <xf numFmtId="3" fontId="32" fillId="0" borderId="20" xfId="0" applyNumberFormat="1" applyFont="1" applyBorder="1" applyAlignment="1">
      <alignment horizontal="center" vertical="center" wrapText="1"/>
    </xf>
    <xf numFmtId="3" fontId="32" fillId="0" borderId="0" xfId="0" applyNumberFormat="1" applyFont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3" fontId="19" fillId="8" borderId="0" xfId="0" applyNumberFormat="1" applyFont="1" applyFill="1" applyAlignment="1">
      <alignment vertical="center" wrapText="1"/>
    </xf>
    <xf numFmtId="3" fontId="19" fillId="8" borderId="0" xfId="0" applyNumberFormat="1" applyFont="1" applyFill="1" applyAlignment="1">
      <alignment horizontal="center" vertical="center" wrapText="1"/>
    </xf>
    <xf numFmtId="3" fontId="23" fillId="0" borderId="15" xfId="0" applyNumberFormat="1" applyFont="1" applyBorder="1" applyAlignment="1">
      <alignment horizontal="center" vertical="center" wrapText="1"/>
    </xf>
    <xf numFmtId="3" fontId="2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/>
    </xf>
    <xf numFmtId="3" fontId="19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/>
    </xf>
    <xf numFmtId="0" fontId="1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3" fontId="0" fillId="0" borderId="1" xfId="0" applyNumberForma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4" fontId="1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3" fontId="6" fillId="0" borderId="10" xfId="0" applyNumberFormat="1" applyFont="1" applyFill="1" applyBorder="1" applyAlignment="1">
      <alignment horizontal="center" vertical="center"/>
    </xf>
    <xf numFmtId="44" fontId="14" fillId="0" borderId="1" xfId="0" applyNumberFormat="1" applyFont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6" xfId="0" applyFont="1" applyFill="1" applyBorder="1" applyAlignment="1">
      <alignment horizontal="center"/>
    </xf>
    <xf numFmtId="3" fontId="23" fillId="0" borderId="6" xfId="0" applyNumberFormat="1" applyFont="1" applyFill="1" applyBorder="1" applyAlignment="1">
      <alignment horizontal="center" vertical="center" wrapText="1"/>
    </xf>
    <xf numFmtId="0" fontId="14" fillId="0" borderId="0" xfId="0" applyFont="1" applyBorder="1"/>
    <xf numFmtId="0" fontId="14" fillId="0" borderId="0" xfId="0" applyFont="1" applyBorder="1" applyAlignment="1">
      <alignment vertical="center"/>
    </xf>
    <xf numFmtId="3" fontId="1" fillId="8" borderId="15" xfId="0" applyNumberFormat="1" applyFont="1" applyFill="1" applyBorder="1" applyAlignment="1">
      <alignment horizontal="center" vertical="center"/>
    </xf>
    <xf numFmtId="44" fontId="7" fillId="0" borderId="1" xfId="1" applyFont="1" applyBorder="1" applyAlignment="1">
      <alignment vertical="center"/>
    </xf>
    <xf numFmtId="0" fontId="4" fillId="10" borderId="1" xfId="0" applyFont="1" applyFill="1" applyBorder="1" applyAlignment="1">
      <alignment horizontal="center" vertical="center" wrapText="1"/>
    </xf>
    <xf numFmtId="44" fontId="14" fillId="0" borderId="1" xfId="0" applyNumberFormat="1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4" fontId="14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3" fontId="6" fillId="0" borderId="10" xfId="0" applyNumberFormat="1" applyFont="1" applyFill="1" applyBorder="1" applyAlignment="1">
      <alignment horizontal="center" vertical="center"/>
    </xf>
    <xf numFmtId="3" fontId="1" fillId="0" borderId="0" xfId="0" applyNumberFormat="1" applyFont="1" applyAlignment="1">
      <alignment horizontal="center"/>
    </xf>
    <xf numFmtId="3" fontId="26" fillId="8" borderId="0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3" fontId="1" fillId="0" borderId="0" xfId="0" applyNumberFormat="1" applyFont="1" applyAlignment="1">
      <alignment horizontal="center" vertical="top"/>
    </xf>
    <xf numFmtId="44" fontId="14" fillId="0" borderId="1" xfId="0" applyNumberFormat="1" applyFont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" fontId="14" fillId="0" borderId="1" xfId="0" applyNumberFormat="1" applyFont="1" applyBorder="1" applyAlignment="1">
      <alignment horizontal="center" vertical="center"/>
    </xf>
    <xf numFmtId="0" fontId="1" fillId="10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1" fontId="14" fillId="0" borderId="1" xfId="0" applyNumberFormat="1" applyFont="1" applyBorder="1" applyAlignment="1">
      <alignment horizontal="center" vertical="center"/>
    </xf>
    <xf numFmtId="0" fontId="37" fillId="0" borderId="1" xfId="0" applyFont="1" applyFill="1" applyBorder="1" applyAlignment="1">
      <alignment vertical="center" wrapText="1"/>
    </xf>
    <xf numFmtId="0" fontId="38" fillId="0" borderId="0" xfId="0" applyFont="1" applyFill="1" applyBorder="1" applyAlignment="1">
      <alignment vertical="center" wrapText="1"/>
    </xf>
    <xf numFmtId="0" fontId="37" fillId="0" borderId="0" xfId="0" applyFont="1" applyFill="1" applyBorder="1" applyAlignment="1">
      <alignment vertical="center" wrapText="1"/>
    </xf>
    <xf numFmtId="3" fontId="23" fillId="0" borderId="0" xfId="0" applyNumberFormat="1" applyFont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/>
    </xf>
    <xf numFmtId="44" fontId="0" fillId="0" borderId="0" xfId="1" applyFont="1"/>
    <xf numFmtId="1" fontId="7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3" fontId="26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19" fillId="0" borderId="15" xfId="0" applyNumberFormat="1" applyFont="1" applyFill="1" applyBorder="1" applyAlignment="1">
      <alignment horizontal="center" vertical="center" wrapText="1"/>
    </xf>
    <xf numFmtId="3" fontId="19" fillId="0" borderId="13" xfId="0" applyNumberFormat="1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/>
    </xf>
    <xf numFmtId="3" fontId="0" fillId="0" borderId="5" xfId="0" applyNumberForma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44" fontId="14" fillId="0" borderId="1" xfId="0" applyNumberFormat="1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40" fillId="0" borderId="0" xfId="0" applyFont="1" applyBorder="1" applyAlignment="1">
      <alignment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39" fillId="8" borderId="1" xfId="0" applyFont="1" applyFill="1" applyBorder="1" applyAlignment="1">
      <alignment vertical="center" wrapText="1"/>
    </xf>
    <xf numFmtId="0" fontId="14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vertical="center" wrapText="1"/>
    </xf>
    <xf numFmtId="0" fontId="13" fillId="0" borderId="0" xfId="0" applyFont="1" applyAlignment="1">
      <alignment horizontal="center"/>
    </xf>
    <xf numFmtId="0" fontId="18" fillId="4" borderId="7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6" fillId="10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4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/>
    </xf>
    <xf numFmtId="0" fontId="20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wrapText="1"/>
    </xf>
    <xf numFmtId="0" fontId="20" fillId="0" borderId="4" xfId="0" applyFont="1" applyBorder="1" applyAlignment="1">
      <alignment horizont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30" fillId="10" borderId="2" xfId="0" applyFont="1" applyFill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/>
    </xf>
    <xf numFmtId="0" fontId="14" fillId="6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 wrapText="1"/>
    </xf>
    <xf numFmtId="0" fontId="41" fillId="0" borderId="0" xfId="0" applyFont="1" applyAlignment="1">
      <alignment horizontal="center"/>
    </xf>
    <xf numFmtId="44" fontId="22" fillId="0" borderId="0" xfId="0" applyNumberFormat="1" applyFont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5" xfId="0" applyFont="1" applyBorder="1" applyAlignment="1">
      <alignment horizontal="center"/>
    </xf>
    <xf numFmtId="0" fontId="0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6" fillId="10" borderId="7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wrapText="1"/>
    </xf>
    <xf numFmtId="0" fontId="1" fillId="0" borderId="19" xfId="0" applyFont="1" applyFill="1" applyBorder="1"/>
    <xf numFmtId="3" fontId="42" fillId="8" borderId="0" xfId="0" applyNumberFormat="1" applyFont="1" applyFill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1" fillId="0" borderId="19" xfId="0" applyFont="1" applyFill="1" applyBorder="1"/>
    <xf numFmtId="3" fontId="1" fillId="0" borderId="1" xfId="0" applyNumberFormat="1" applyFont="1" applyFill="1" applyBorder="1" applyAlignment="1">
      <alignment horizontal="center"/>
    </xf>
    <xf numFmtId="3" fontId="1" fillId="0" borderId="5" xfId="0" applyNumberFormat="1" applyFont="1" applyBorder="1" applyAlignment="1">
      <alignment horizontal="center" vertical="center"/>
    </xf>
    <xf numFmtId="3" fontId="16" fillId="1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23" fillId="0" borderId="2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" fontId="26" fillId="4" borderId="10" xfId="0" applyNumberFormat="1" applyFont="1" applyFill="1" applyBorder="1" applyAlignment="1">
      <alignment horizontal="center" vertical="center" wrapText="1"/>
    </xf>
    <xf numFmtId="0" fontId="7" fillId="10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26" fillId="0" borderId="4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0" fontId="0" fillId="0" borderId="10" xfId="0" applyBorder="1"/>
    <xf numFmtId="0" fontId="3" fillId="0" borderId="19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16" fillId="0" borderId="6" xfId="0" applyNumberFormat="1" applyFont="1" applyFill="1" applyBorder="1" applyAlignment="1">
      <alignment horizontal="center" vertical="center" wrapText="1"/>
    </xf>
    <xf numFmtId="3" fontId="19" fillId="4" borderId="7" xfId="0" applyNumberFormat="1" applyFont="1" applyFill="1" applyBorder="1" applyAlignment="1">
      <alignment horizontal="center" vertical="center" wrapText="1"/>
    </xf>
    <xf numFmtId="3" fontId="19" fillId="0" borderId="4" xfId="0" applyNumberFormat="1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4" fontId="4" fillId="0" borderId="1" xfId="0" applyNumberFormat="1" applyFont="1" applyBorder="1" applyAlignment="1">
      <alignment vertical="center"/>
    </xf>
    <xf numFmtId="3" fontId="0" fillId="0" borderId="5" xfId="0" applyNumberFormat="1" applyFont="1" applyBorder="1" applyAlignment="1">
      <alignment horizontal="center" vertical="center"/>
    </xf>
    <xf numFmtId="3" fontId="23" fillId="0" borderId="10" xfId="0" applyNumberFormat="1" applyFont="1" applyFill="1" applyBorder="1" applyAlignment="1">
      <alignment horizontal="center" vertical="center" wrapText="1"/>
    </xf>
    <xf numFmtId="3" fontId="26" fillId="8" borderId="20" xfId="0" applyNumberFormat="1" applyFont="1" applyFill="1" applyBorder="1" applyAlignment="1">
      <alignment horizontal="center" vertical="center" wrapText="1"/>
    </xf>
    <xf numFmtId="3" fontId="22" fillId="8" borderId="10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3" fontId="1" fillId="8" borderId="5" xfId="0" applyNumberFormat="1" applyFont="1" applyFill="1" applyBorder="1" applyAlignment="1">
      <alignment horizontal="center" vertical="center"/>
    </xf>
    <xf numFmtId="44" fontId="4" fillId="0" borderId="3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3" fontId="1" fillId="0" borderId="1" xfId="0" applyNumberFormat="1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7" fillId="8" borderId="2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3" fontId="26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41" fillId="0" borderId="0" xfId="0" applyFont="1"/>
    <xf numFmtId="0" fontId="44" fillId="0" borderId="0" xfId="0" applyFont="1"/>
    <xf numFmtId="0" fontId="41" fillId="0" borderId="0" xfId="0" applyFont="1" applyAlignment="1">
      <alignment vertical="top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4" fillId="0" borderId="0" xfId="0" applyFont="1" applyFill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44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/>
    <xf numFmtId="0" fontId="35" fillId="0" borderId="1" xfId="0" applyFont="1" applyFill="1" applyBorder="1" applyAlignment="1">
      <alignment vertical="center" wrapText="1"/>
    </xf>
    <xf numFmtId="0" fontId="40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0" fillId="0" borderId="1" xfId="0" applyFont="1" applyFill="1" applyBorder="1" applyAlignment="1">
      <alignment vertical="center"/>
    </xf>
    <xf numFmtId="0" fontId="39" fillId="8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 wrapText="1"/>
    </xf>
    <xf numFmtId="44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3" fontId="14" fillId="0" borderId="5" xfId="0" applyNumberFormat="1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0" fillId="0" borderId="19" xfId="0" applyBorder="1" applyAlignment="1"/>
    <xf numFmtId="3" fontId="14" fillId="0" borderId="1" xfId="0" applyNumberFormat="1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0" borderId="4" xfId="0" applyFont="1" applyFill="1" applyBorder="1"/>
    <xf numFmtId="3" fontId="3" fillId="0" borderId="1" xfId="0" applyNumberFormat="1" applyFont="1" applyBorder="1" applyAlignment="1">
      <alignment horizontal="center"/>
    </xf>
    <xf numFmtId="3" fontId="0" fillId="0" borderId="1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5" fillId="0" borderId="0" xfId="0" applyFont="1" applyFill="1" applyAlignment="1"/>
    <xf numFmtId="0" fontId="46" fillId="0" borderId="0" xfId="0" applyFont="1"/>
    <xf numFmtId="3" fontId="14" fillId="0" borderId="1" xfId="0" applyNumberFormat="1" applyFont="1" applyFill="1" applyBorder="1" applyAlignment="1">
      <alignment horizontal="center" vertical="center"/>
    </xf>
    <xf numFmtId="3" fontId="7" fillId="8" borderId="0" xfId="0" applyNumberFormat="1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/>
    </xf>
    <xf numFmtId="3" fontId="0" fillId="0" borderId="1" xfId="0" applyNumberFormat="1" applyBorder="1" applyAlignment="1">
      <alignment horizontal="center" vertical="center"/>
    </xf>
    <xf numFmtId="3" fontId="47" fillId="4" borderId="17" xfId="0" applyNumberFormat="1" applyFont="1" applyFill="1" applyBorder="1" applyAlignment="1">
      <alignment horizontal="center" vertical="center" wrapText="1"/>
    </xf>
    <xf numFmtId="3" fontId="47" fillId="4" borderId="1" xfId="0" applyNumberFormat="1" applyFont="1" applyFill="1" applyBorder="1" applyAlignment="1">
      <alignment horizontal="center" vertical="center" wrapText="1"/>
    </xf>
    <xf numFmtId="3" fontId="47" fillId="4" borderId="14" xfId="0" applyNumberFormat="1" applyFont="1" applyFill="1" applyBorder="1" applyAlignment="1">
      <alignment horizontal="center" vertical="center" wrapText="1"/>
    </xf>
    <xf numFmtId="3" fontId="47" fillId="4" borderId="24" xfId="0" applyNumberFormat="1" applyFont="1" applyFill="1" applyBorder="1" applyAlignment="1">
      <alignment horizontal="center" vertical="center" wrapText="1"/>
    </xf>
    <xf numFmtId="3" fontId="47" fillId="4" borderId="4" xfId="0" applyNumberFormat="1" applyFont="1" applyFill="1" applyBorder="1" applyAlignment="1">
      <alignment horizontal="center" vertical="center" wrapText="1"/>
    </xf>
    <xf numFmtId="3" fontId="47" fillId="4" borderId="23" xfId="0" applyNumberFormat="1" applyFont="1" applyFill="1" applyBorder="1" applyAlignment="1">
      <alignment horizontal="center" vertical="center" wrapText="1"/>
    </xf>
    <xf numFmtId="0" fontId="48" fillId="3" borderId="17" xfId="0" applyFont="1" applyFill="1" applyBorder="1" applyAlignment="1">
      <alignment horizontal="center" vertical="center"/>
    </xf>
    <xf numFmtId="0" fontId="48" fillId="3" borderId="1" xfId="0" applyFont="1" applyFill="1" applyBorder="1" applyAlignment="1">
      <alignment horizontal="center" vertical="center"/>
    </xf>
    <xf numFmtId="0" fontId="48" fillId="3" borderId="14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3" fontId="1" fillId="8" borderId="3" xfId="0" applyNumberFormat="1" applyFont="1" applyFill="1" applyBorder="1" applyAlignment="1">
      <alignment horizontal="center" vertical="center"/>
    </xf>
    <xf numFmtId="44" fontId="14" fillId="0" borderId="1" xfId="0" applyNumberFormat="1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4" fontId="7" fillId="0" borderId="1" xfId="0" applyNumberFormat="1" applyFont="1" applyBorder="1" applyAlignment="1">
      <alignment horizontal="center" vertical="center"/>
    </xf>
    <xf numFmtId="44" fontId="7" fillId="0" borderId="3" xfId="0" applyNumberFormat="1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44" fontId="1" fillId="0" borderId="3" xfId="0" applyNumberFormat="1" applyFont="1" applyBorder="1" applyAlignment="1">
      <alignment horizontal="center" vertical="center"/>
    </xf>
    <xf numFmtId="3" fontId="20" fillId="0" borderId="1" xfId="0" applyNumberFormat="1" applyFont="1" applyBorder="1" applyAlignment="1">
      <alignment horizontal="center"/>
    </xf>
    <xf numFmtId="0" fontId="4" fillId="1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4" fontId="14" fillId="0" borderId="1" xfId="0" applyNumberFormat="1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0" fontId="49" fillId="11" borderId="30" xfId="0" applyFont="1" applyFill="1" applyBorder="1" applyAlignment="1">
      <alignment horizontal="center" vertical="center" wrapText="1"/>
    </xf>
    <xf numFmtId="0" fontId="51" fillId="0" borderId="0" xfId="0" applyFont="1"/>
    <xf numFmtId="0" fontId="53" fillId="0" borderId="0" xfId="0" applyFont="1" applyFill="1" applyAlignment="1">
      <alignment horizontal="center"/>
    </xf>
    <xf numFmtId="0" fontId="51" fillId="0" borderId="1" xfId="0" applyFont="1" applyBorder="1" applyAlignment="1">
      <alignment horizontal="center" vertical="center"/>
    </xf>
    <xf numFmtId="0" fontId="51" fillId="0" borderId="1" xfId="0" applyFont="1" applyBorder="1" applyAlignment="1">
      <alignment horizontal="center"/>
    </xf>
    <xf numFmtId="3" fontId="51" fillId="0" borderId="1" xfId="0" applyNumberFormat="1" applyFont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wrapText="1"/>
    </xf>
    <xf numFmtId="3" fontId="51" fillId="0" borderId="1" xfId="0" applyNumberFormat="1" applyFont="1" applyFill="1" applyBorder="1" applyAlignment="1">
      <alignment horizontal="center" vertical="center"/>
    </xf>
    <xf numFmtId="0" fontId="51" fillId="0" borderId="1" xfId="0" applyFont="1" applyBorder="1" applyAlignment="1">
      <alignment horizontal="center" wrapText="1"/>
    </xf>
    <xf numFmtId="1" fontId="51" fillId="0" borderId="1" xfId="0" applyNumberFormat="1" applyFont="1" applyBorder="1" applyAlignment="1">
      <alignment horizontal="center" vertical="center"/>
    </xf>
    <xf numFmtId="0" fontId="51" fillId="0" borderId="1" xfId="0" applyFont="1" applyFill="1" applyBorder="1" applyAlignment="1">
      <alignment horizontal="center"/>
    </xf>
    <xf numFmtId="1" fontId="51" fillId="0" borderId="1" xfId="0" applyNumberFormat="1" applyFont="1" applyFill="1" applyBorder="1" applyAlignment="1">
      <alignment horizontal="center" vertical="center"/>
    </xf>
    <xf numFmtId="0" fontId="51" fillId="0" borderId="3" xfId="0" applyFont="1" applyBorder="1" applyAlignment="1">
      <alignment horizontal="center" vertical="center"/>
    </xf>
    <xf numFmtId="3" fontId="51" fillId="0" borderId="3" xfId="0" applyNumberFormat="1" applyFont="1" applyFill="1" applyBorder="1" applyAlignment="1">
      <alignment horizontal="center" vertical="center" wrapText="1"/>
    </xf>
    <xf numFmtId="0" fontId="51" fillId="0" borderId="0" xfId="0" applyFont="1" applyBorder="1"/>
    <xf numFmtId="0" fontId="51" fillId="0" borderId="0" xfId="0" applyFont="1" applyFill="1" applyBorder="1" applyAlignment="1">
      <alignment horizontal="center" wrapText="1"/>
    </xf>
    <xf numFmtId="0" fontId="51" fillId="0" borderId="0" xfId="0" applyFont="1" applyBorder="1" applyAlignment="1">
      <alignment horizontal="center"/>
    </xf>
    <xf numFmtId="3" fontId="51" fillId="0" borderId="0" xfId="0" applyNumberFormat="1" applyFont="1" applyFill="1" applyBorder="1" applyAlignment="1">
      <alignment horizontal="center" vertical="center"/>
    </xf>
    <xf numFmtId="0" fontId="54" fillId="11" borderId="30" xfId="0" applyFont="1" applyFill="1" applyBorder="1" applyAlignment="1">
      <alignment horizontal="center" vertical="center" wrapText="1"/>
    </xf>
    <xf numFmtId="3" fontId="51" fillId="0" borderId="0" xfId="0" applyNumberFormat="1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/>
    </xf>
    <xf numFmtId="0" fontId="4" fillId="10" borderId="1" xfId="0" applyFont="1" applyFill="1" applyBorder="1" applyAlignment="1">
      <alignment horizontal="center" vertical="center" wrapText="1"/>
    </xf>
    <xf numFmtId="44" fontId="14" fillId="0" borderId="1" xfId="0" applyNumberFormat="1" applyFont="1" applyBorder="1" applyAlignment="1">
      <alignment horizontal="center" vertical="center"/>
    </xf>
    <xf numFmtId="0" fontId="14" fillId="0" borderId="15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 vertical="center"/>
    </xf>
    <xf numFmtId="44" fontId="14" fillId="0" borderId="1" xfId="0" applyNumberFormat="1" applyFont="1" applyBorder="1" applyAlignment="1">
      <alignment horizontal="center"/>
    </xf>
    <xf numFmtId="44" fontId="14" fillId="8" borderId="1" xfId="0" applyNumberFormat="1" applyFont="1" applyFill="1" applyBorder="1" applyAlignment="1">
      <alignment horizontal="center"/>
    </xf>
    <xf numFmtId="44" fontId="7" fillId="0" borderId="1" xfId="0" applyNumberFormat="1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1" fillId="0" borderId="1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0" fillId="0" borderId="19" xfId="0" applyFill="1" applyBorder="1"/>
    <xf numFmtId="44" fontId="14" fillId="0" borderId="2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/>
    </xf>
    <xf numFmtId="0" fontId="4" fillId="1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44" fontId="1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4" fontId="7" fillId="0" borderId="1" xfId="0" applyNumberFormat="1" applyFont="1" applyBorder="1" applyAlignment="1">
      <alignment horizontal="center"/>
    </xf>
    <xf numFmtId="44" fontId="0" fillId="0" borderId="15" xfId="0" applyNumberForma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" fillId="10" borderId="1" xfId="0" applyFont="1" applyFill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 vertical="center"/>
    </xf>
    <xf numFmtId="0" fontId="8" fillId="10" borderId="0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6" fillId="9" borderId="7" xfId="0" applyFont="1" applyFill="1" applyBorder="1" applyAlignment="1">
      <alignment horizontal="center" vertical="center" wrapText="1"/>
    </xf>
    <xf numFmtId="0" fontId="16" fillId="9" borderId="5" xfId="0" applyFont="1" applyFill="1" applyBorder="1" applyAlignment="1">
      <alignment horizontal="center" vertical="center" wrapText="1"/>
    </xf>
    <xf numFmtId="0" fontId="18" fillId="4" borderId="7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8" fillId="2" borderId="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44" fontId="4" fillId="0" borderId="1" xfId="0" applyNumberFormat="1" applyFont="1" applyBorder="1" applyAlignment="1">
      <alignment horizontal="center" vertical="center"/>
    </xf>
    <xf numFmtId="44" fontId="21" fillId="0" borderId="1" xfId="0" applyNumberFormat="1" applyFont="1" applyBorder="1" applyAlignment="1">
      <alignment horizontal="center" vertical="center"/>
    </xf>
    <xf numFmtId="44" fontId="0" fillId="0" borderId="0" xfId="0" applyNumberFormat="1" applyAlignment="1">
      <alignment horizontal="center"/>
    </xf>
    <xf numFmtId="0" fontId="30" fillId="0" borderId="0" xfId="0" applyFont="1" applyBorder="1" applyAlignment="1">
      <alignment horizontal="center"/>
    </xf>
    <xf numFmtId="0" fontId="8" fillId="10" borderId="7" xfId="0" applyFont="1" applyFill="1" applyBorder="1" applyAlignment="1">
      <alignment horizontal="center" vertical="center"/>
    </xf>
    <xf numFmtId="0" fontId="8" fillId="10" borderId="10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44" fontId="14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8" fillId="10" borderId="7" xfId="0" applyFont="1" applyFill="1" applyBorder="1" applyAlignment="1">
      <alignment horizontal="center"/>
    </xf>
    <xf numFmtId="0" fontId="8" fillId="10" borderId="10" xfId="0" applyFont="1" applyFill="1" applyBorder="1" applyAlignment="1">
      <alignment horizontal="center"/>
    </xf>
    <xf numFmtId="0" fontId="8" fillId="10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/>
    </xf>
    <xf numFmtId="0" fontId="16" fillId="10" borderId="7" xfId="0" applyFont="1" applyFill="1" applyBorder="1" applyAlignment="1">
      <alignment horizontal="center" vertical="center" wrapText="1"/>
    </xf>
    <xf numFmtId="0" fontId="16" fillId="10" borderId="5" xfId="0" applyFont="1" applyFill="1" applyBorder="1" applyAlignment="1">
      <alignment horizontal="center" vertical="center" wrapText="1"/>
    </xf>
    <xf numFmtId="3" fontId="23" fillId="0" borderId="7" xfId="0" applyNumberFormat="1" applyFont="1" applyFill="1" applyBorder="1" applyAlignment="1">
      <alignment horizontal="center" vertical="center" wrapText="1"/>
    </xf>
    <xf numFmtId="3" fontId="23" fillId="0" borderId="5" xfId="0" applyNumberFormat="1" applyFont="1" applyFill="1" applyBorder="1" applyAlignment="1">
      <alignment horizontal="center" vertical="center" wrapText="1"/>
    </xf>
    <xf numFmtId="0" fontId="13" fillId="10" borderId="9" xfId="0" applyFont="1" applyFill="1" applyBorder="1" applyAlignment="1">
      <alignment horizontal="center" vertical="center"/>
    </xf>
    <xf numFmtId="0" fontId="13" fillId="10" borderId="31" xfId="0" applyFont="1" applyFill="1" applyBorder="1" applyAlignment="1">
      <alignment horizontal="center" vertical="center"/>
    </xf>
    <xf numFmtId="0" fontId="13" fillId="10" borderId="32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44" fontId="7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3" fontId="23" fillId="0" borderId="1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4" fontId="7" fillId="0" borderId="1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44" fontId="1" fillId="0" borderId="1" xfId="0" applyNumberFormat="1" applyFont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wrapText="1"/>
    </xf>
    <xf numFmtId="3" fontId="33" fillId="0" borderId="7" xfId="0" applyNumberFormat="1" applyFont="1" applyFill="1" applyBorder="1" applyAlignment="1">
      <alignment horizontal="center" vertical="center"/>
    </xf>
    <xf numFmtId="3" fontId="33" fillId="0" borderId="10" xfId="0" applyNumberFormat="1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44" fontId="0" fillId="0" borderId="0" xfId="1" applyFont="1" applyAlignment="1">
      <alignment horizontal="center"/>
    </xf>
    <xf numFmtId="0" fontId="8" fillId="10" borderId="9" xfId="0" applyFont="1" applyFill="1" applyBorder="1" applyAlignment="1">
      <alignment horizontal="center"/>
    </xf>
    <xf numFmtId="0" fontId="8" fillId="10" borderId="31" xfId="0" applyFont="1" applyFill="1" applyBorder="1" applyAlignment="1">
      <alignment horizontal="center"/>
    </xf>
    <xf numFmtId="0" fontId="8" fillId="10" borderId="32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4" fontId="14" fillId="0" borderId="1" xfId="0" applyNumberFormat="1" applyFont="1" applyFill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9" fillId="7" borderId="7" xfId="0" applyFont="1" applyFill="1" applyBorder="1" applyAlignment="1">
      <alignment horizontal="center" vertical="center" wrapText="1"/>
    </xf>
    <xf numFmtId="0" fontId="19" fillId="7" borderId="5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16" fillId="10" borderId="1" xfId="0" applyFont="1" applyFill="1" applyBorder="1" applyAlignment="1">
      <alignment horizontal="center" vertical="center" wrapText="1"/>
    </xf>
    <xf numFmtId="0" fontId="19" fillId="4" borderId="21" xfId="0" applyFont="1" applyFill="1" applyBorder="1" applyAlignment="1">
      <alignment horizontal="center" vertical="center" wrapText="1"/>
    </xf>
    <xf numFmtId="0" fontId="19" fillId="4" borderId="2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6" fillId="5" borderId="33" xfId="0" applyFont="1" applyFill="1" applyBorder="1" applyAlignment="1">
      <alignment horizontal="center"/>
    </xf>
    <xf numFmtId="0" fontId="16" fillId="5" borderId="34" xfId="0" applyFont="1" applyFill="1" applyBorder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18" fillId="4" borderId="13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3" fillId="10" borderId="7" xfId="0" applyFont="1" applyFill="1" applyBorder="1" applyAlignment="1">
      <alignment horizontal="center" vertical="center"/>
    </xf>
    <xf numFmtId="0" fontId="13" fillId="10" borderId="10" xfId="0" applyFont="1" applyFill="1" applyBorder="1" applyAlignment="1">
      <alignment horizontal="center" vertical="center"/>
    </xf>
    <xf numFmtId="0" fontId="13" fillId="10" borderId="5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3" fontId="23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23" fillId="0" borderId="7" xfId="0" applyNumberFormat="1" applyFont="1" applyBorder="1" applyAlignment="1">
      <alignment horizontal="center" vertical="center" wrapText="1"/>
    </xf>
    <xf numFmtId="3" fontId="23" fillId="0" borderId="1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4" fontId="34" fillId="0" borderId="2" xfId="0" applyNumberFormat="1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4" fontId="33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44" fontId="43" fillId="0" borderId="1" xfId="0" applyNumberFormat="1" applyFont="1" applyBorder="1" applyAlignment="1">
      <alignment horizontal="center" vertical="center"/>
    </xf>
    <xf numFmtId="0" fontId="4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3" fontId="23" fillId="0" borderId="15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8" fillId="6" borderId="7" xfId="0" applyFont="1" applyFill="1" applyBorder="1" applyAlignment="1">
      <alignment horizontal="center" vertical="center" wrapText="1"/>
    </xf>
    <xf numFmtId="0" fontId="18" fillId="6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3" fontId="27" fillId="0" borderId="7" xfId="0" applyNumberFormat="1" applyFont="1" applyFill="1" applyBorder="1" applyAlignment="1">
      <alignment horizontal="center" vertical="center" wrapText="1"/>
    </xf>
    <xf numFmtId="3" fontId="27" fillId="0" borderId="5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8" fillId="10" borderId="9" xfId="0" applyFont="1" applyFill="1" applyBorder="1" applyAlignment="1">
      <alignment horizontal="center" vertical="center"/>
    </xf>
    <xf numFmtId="0" fontId="8" fillId="10" borderId="31" xfId="0" applyFont="1" applyFill="1" applyBorder="1" applyAlignment="1">
      <alignment horizontal="center" vertical="center"/>
    </xf>
    <xf numFmtId="0" fontId="8" fillId="10" borderId="3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3" fontId="23" fillId="0" borderId="21" xfId="0" applyNumberFormat="1" applyFont="1" applyFill="1" applyBorder="1" applyAlignment="1">
      <alignment horizontal="center" vertical="center" wrapText="1"/>
    </xf>
    <xf numFmtId="3" fontId="23" fillId="0" borderId="2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44" fontId="14" fillId="0" borderId="7" xfId="0" applyNumberFormat="1" applyFont="1" applyBorder="1" applyAlignment="1">
      <alignment horizontal="center" vertical="center"/>
    </xf>
    <xf numFmtId="44" fontId="14" fillId="0" borderId="5" xfId="0" applyNumberFormat="1" applyFont="1" applyBorder="1" applyAlignment="1">
      <alignment horizontal="center" vertical="center"/>
    </xf>
    <xf numFmtId="44" fontId="4" fillId="0" borderId="1" xfId="0" applyNumberFormat="1" applyFont="1" applyBorder="1" applyAlignment="1">
      <alignment horizontal="center"/>
    </xf>
    <xf numFmtId="0" fontId="7" fillId="0" borderId="7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  <xf numFmtId="0" fontId="8" fillId="10" borderId="1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right" vertical="center"/>
    </xf>
    <xf numFmtId="0" fontId="7" fillId="0" borderId="21" xfId="0" applyFont="1" applyFill="1" applyBorder="1" applyAlignment="1">
      <alignment horizontal="right" vertical="center"/>
    </xf>
    <xf numFmtId="0" fontId="7" fillId="0" borderId="22" xfId="0" applyFont="1" applyFill="1" applyBorder="1" applyAlignment="1">
      <alignment horizontal="right"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39" fillId="8" borderId="2" xfId="0" applyFont="1" applyFill="1" applyBorder="1" applyAlignment="1">
      <alignment horizontal="center" vertical="center" wrapText="1"/>
    </xf>
    <xf numFmtId="0" fontId="39" fillId="8" borderId="4" xfId="0" applyFont="1" applyFill="1" applyBorder="1" applyAlignment="1">
      <alignment horizontal="center" vertical="center" wrapText="1"/>
    </xf>
    <xf numFmtId="0" fontId="39" fillId="8" borderId="3" xfId="0" applyFont="1" applyFill="1" applyBorder="1" applyAlignment="1">
      <alignment horizontal="center" vertical="center" wrapText="1"/>
    </xf>
    <xf numFmtId="44" fontId="1" fillId="0" borderId="1" xfId="0" applyNumberFormat="1" applyFont="1" applyFill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49" fillId="11" borderId="35" xfId="0" applyFont="1" applyFill="1" applyBorder="1" applyAlignment="1">
      <alignment horizontal="center" vertical="center"/>
    </xf>
    <xf numFmtId="0" fontId="49" fillId="11" borderId="36" xfId="0" applyFont="1" applyFill="1" applyBorder="1" applyAlignment="1">
      <alignment horizontal="center" vertical="center"/>
    </xf>
    <xf numFmtId="0" fontId="49" fillId="11" borderId="38" xfId="0" applyFont="1" applyFill="1" applyBorder="1" applyAlignment="1">
      <alignment horizontal="center" vertical="center" wrapText="1"/>
    </xf>
    <xf numFmtId="0" fontId="49" fillId="11" borderId="40" xfId="0" applyFont="1" applyFill="1" applyBorder="1" applyAlignment="1">
      <alignment horizontal="center" vertical="center" wrapText="1"/>
    </xf>
    <xf numFmtId="0" fontId="49" fillId="11" borderId="37" xfId="0" applyFont="1" applyFill="1" applyBorder="1" applyAlignment="1">
      <alignment horizontal="center" vertical="center"/>
    </xf>
    <xf numFmtId="0" fontId="49" fillId="11" borderId="39" xfId="0" applyFont="1" applyFill="1" applyBorder="1" applyAlignment="1">
      <alignment horizontal="center" vertical="center"/>
    </xf>
    <xf numFmtId="0" fontId="56" fillId="0" borderId="0" xfId="0" applyFont="1" applyBorder="1" applyAlignment="1">
      <alignment horizontal="center" vertical="center" wrapText="1"/>
    </xf>
    <xf numFmtId="0" fontId="56" fillId="0" borderId="0" xfId="0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660033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0"/>
  <sheetViews>
    <sheetView showGridLines="0" topLeftCell="A25" zoomScaleNormal="100" zoomScaleSheetLayoutView="115" workbookViewId="0">
      <selection activeCell="B5" sqref="B5:V5"/>
    </sheetView>
  </sheetViews>
  <sheetFormatPr baseColWidth="10" defaultRowHeight="15" x14ac:dyDescent="0.25"/>
  <cols>
    <col min="1" max="1" width="4.5703125" style="28" customWidth="1"/>
    <col min="2" max="2" width="8.7109375" customWidth="1"/>
    <col min="3" max="3" width="17.5703125" customWidth="1"/>
    <col min="4" max="4" width="23.85546875" style="28" customWidth="1"/>
    <col min="5" max="8" width="11.28515625" customWidth="1"/>
    <col min="9" max="12" width="8.28515625" style="28" bestFit="1" customWidth="1"/>
    <col min="13" max="17" width="8.28515625" bestFit="1" customWidth="1"/>
    <col min="18" max="18" width="9" customWidth="1"/>
    <col min="19" max="19" width="8.42578125" customWidth="1"/>
    <col min="20" max="20" width="8.28515625" bestFit="1" customWidth="1"/>
    <col min="21" max="21" width="1.28515625" style="61" customWidth="1"/>
    <col min="22" max="22" width="11.28515625" customWidth="1"/>
    <col min="23" max="23" width="13.85546875" customWidth="1"/>
    <col min="24" max="24" width="12.5703125" bestFit="1" customWidth="1"/>
  </cols>
  <sheetData>
    <row r="1" spans="2:34" ht="18" x14ac:dyDescent="0.25">
      <c r="B1" s="812" t="s">
        <v>14</v>
      </c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2:34" ht="15.75" x14ac:dyDescent="0.25">
      <c r="B2" s="813" t="s">
        <v>15</v>
      </c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</row>
    <row r="3" spans="2:34" x14ac:dyDescent="0.25">
      <c r="B3" s="814" t="s">
        <v>186</v>
      </c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2:34" s="28" customFormat="1" ht="25.5" customHeight="1" x14ac:dyDescent="0.25">
      <c r="B4" s="795" t="s">
        <v>490</v>
      </c>
      <c r="C4" s="796"/>
      <c r="D4" s="796"/>
      <c r="E4" s="796"/>
      <c r="F4" s="796"/>
      <c r="G4" s="796"/>
      <c r="H4" s="796"/>
      <c r="I4" s="796"/>
      <c r="J4" s="796"/>
      <c r="K4" s="796"/>
      <c r="L4" s="796"/>
      <c r="M4" s="796"/>
      <c r="N4" s="796"/>
      <c r="O4" s="796"/>
      <c r="P4" s="796"/>
      <c r="Q4" s="796"/>
      <c r="R4" s="796"/>
      <c r="S4" s="796"/>
      <c r="T4" s="796"/>
      <c r="U4" s="796"/>
      <c r="V4" s="79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</row>
    <row r="5" spans="2:34" ht="24" customHeight="1" x14ac:dyDescent="0.25">
      <c r="B5" s="797" t="s">
        <v>492</v>
      </c>
      <c r="C5" s="796"/>
      <c r="D5" s="796"/>
      <c r="E5" s="796"/>
      <c r="F5" s="796"/>
      <c r="G5" s="796"/>
      <c r="H5" s="796"/>
      <c r="I5" s="796"/>
      <c r="J5" s="796"/>
      <c r="K5" s="796"/>
      <c r="L5" s="796"/>
      <c r="M5" s="796"/>
      <c r="N5" s="796"/>
      <c r="O5" s="796"/>
      <c r="P5" s="796"/>
      <c r="Q5" s="796"/>
      <c r="R5" s="796"/>
      <c r="S5" s="796"/>
      <c r="T5" s="796"/>
      <c r="U5" s="796"/>
      <c r="V5" s="79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2:34" ht="18.75" x14ac:dyDescent="0.3">
      <c r="B6" s="818" t="s">
        <v>489</v>
      </c>
      <c r="C6" s="818"/>
      <c r="D6" s="818"/>
      <c r="E6" s="818"/>
      <c r="F6" s="818"/>
      <c r="G6" s="818"/>
      <c r="H6" s="818"/>
      <c r="I6" s="818"/>
      <c r="J6" s="818"/>
      <c r="K6" s="818"/>
      <c r="L6" s="818"/>
      <c r="M6" s="818"/>
      <c r="N6" s="818"/>
      <c r="O6" s="818"/>
      <c r="P6" s="818"/>
      <c r="Q6" s="818"/>
      <c r="R6" s="818"/>
      <c r="S6" s="818"/>
      <c r="T6" s="818"/>
      <c r="U6" s="818"/>
      <c r="V6" s="818"/>
    </row>
    <row r="7" spans="2:34" ht="9.75" customHeight="1" x14ac:dyDescent="0.25"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85"/>
      <c r="V7" s="11"/>
    </row>
    <row r="8" spans="2:34" ht="21" x14ac:dyDescent="0.35">
      <c r="B8" s="819" t="s">
        <v>166</v>
      </c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</row>
    <row r="9" spans="2:34" s="28" customFormat="1" ht="10.5" customHeight="1" x14ac:dyDescent="0.35">
      <c r="C9" s="17"/>
      <c r="D9" s="521"/>
      <c r="E9" s="17"/>
      <c r="F9" s="17"/>
      <c r="G9" s="17"/>
      <c r="H9" s="17"/>
      <c r="I9" s="71"/>
      <c r="J9" s="71"/>
      <c r="K9" s="71"/>
      <c r="L9" s="71"/>
      <c r="M9" s="17"/>
      <c r="N9" s="17"/>
      <c r="O9" s="17"/>
      <c r="P9" s="17"/>
      <c r="Q9" s="17"/>
      <c r="R9" s="17"/>
      <c r="S9" s="17"/>
      <c r="T9" s="17"/>
      <c r="U9" s="334"/>
      <c r="V9" s="17"/>
    </row>
    <row r="10" spans="2:34" s="28" customFormat="1" ht="21" customHeight="1" x14ac:dyDescent="0.25">
      <c r="C10" s="29"/>
      <c r="D10" s="29"/>
      <c r="G10" s="820" t="s">
        <v>20</v>
      </c>
      <c r="H10" s="821"/>
      <c r="I10" s="136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36" t="s">
        <v>76</v>
      </c>
      <c r="U10" s="195"/>
      <c r="V10" s="307" t="s">
        <v>483</v>
      </c>
    </row>
    <row r="11" spans="2:34" s="28" customFormat="1" ht="15" customHeight="1" x14ac:dyDescent="0.25">
      <c r="C11" s="29"/>
      <c r="D11" s="29"/>
      <c r="G11" s="822" t="s">
        <v>21</v>
      </c>
      <c r="H11" s="823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190"/>
      <c r="V11" s="45">
        <f>SUM(J11:T11)</f>
        <v>206</v>
      </c>
    </row>
    <row r="12" spans="2:34" x14ac:dyDescent="0.25">
      <c r="B12" s="28"/>
      <c r="C12" s="28"/>
      <c r="E12" s="28"/>
      <c r="F12" s="28"/>
      <c r="G12" s="28"/>
      <c r="H12" s="28"/>
      <c r="M12" s="28"/>
      <c r="N12" s="28"/>
      <c r="O12" s="28"/>
      <c r="P12" s="28"/>
      <c r="Q12" s="28"/>
      <c r="R12" s="28"/>
      <c r="S12" s="28"/>
      <c r="T12" s="28"/>
      <c r="V12" s="28"/>
      <c r="W12" s="28"/>
    </row>
    <row r="13" spans="2:34" s="28" customFormat="1" ht="28.5" customHeight="1" x14ac:dyDescent="0.25">
      <c r="B13" s="167" t="s">
        <v>9</v>
      </c>
      <c r="C13" s="93" t="s">
        <v>63</v>
      </c>
      <c r="D13" s="93" t="s">
        <v>231</v>
      </c>
      <c r="E13" s="168" t="s">
        <v>1</v>
      </c>
      <c r="F13" s="169" t="s">
        <v>2</v>
      </c>
      <c r="G13" s="169" t="s">
        <v>3</v>
      </c>
      <c r="H13" s="169" t="s">
        <v>4</v>
      </c>
      <c r="I13" s="170" t="s">
        <v>66</v>
      </c>
      <c r="J13" s="136" t="s">
        <v>67</v>
      </c>
      <c r="K13" s="136" t="s">
        <v>68</v>
      </c>
      <c r="L13" s="136" t="s">
        <v>69</v>
      </c>
      <c r="M13" s="136" t="s">
        <v>70</v>
      </c>
      <c r="N13" s="136" t="s">
        <v>71</v>
      </c>
      <c r="O13" s="136" t="s">
        <v>72</v>
      </c>
      <c r="P13" s="136" t="s">
        <v>73</v>
      </c>
      <c r="Q13" s="136" t="s">
        <v>74</v>
      </c>
      <c r="R13" s="136" t="s">
        <v>75</v>
      </c>
      <c r="S13" s="136" t="s">
        <v>5</v>
      </c>
      <c r="T13" s="174" t="s">
        <v>76</v>
      </c>
      <c r="U13" s="300"/>
      <c r="V13" s="313" t="s">
        <v>16</v>
      </c>
    </row>
    <row r="14" spans="2:34" ht="33" customHeight="1" x14ac:dyDescent="0.25">
      <c r="B14" s="824" t="s">
        <v>0</v>
      </c>
      <c r="C14" s="539" t="s">
        <v>233</v>
      </c>
      <c r="D14" s="142" t="s">
        <v>232</v>
      </c>
      <c r="E14" s="321" t="s">
        <v>172</v>
      </c>
      <c r="F14" s="12">
        <v>1</v>
      </c>
      <c r="G14" s="12">
        <v>6</v>
      </c>
      <c r="H14" s="12">
        <f t="shared" ref="H14:H24" si="0">F14*G14</f>
        <v>6</v>
      </c>
      <c r="I14" s="41">
        <f>+I11*H14</f>
        <v>0</v>
      </c>
      <c r="J14" s="74">
        <f>+J11*H14</f>
        <v>0</v>
      </c>
      <c r="K14" s="41">
        <f>+K11*H14</f>
        <v>120</v>
      </c>
      <c r="L14" s="41">
        <f>+L11*H14</f>
        <v>120</v>
      </c>
      <c r="M14" s="41">
        <f t="shared" ref="M14:T14" si="1">$H$14*M11</f>
        <v>126</v>
      </c>
      <c r="N14" s="41">
        <f t="shared" si="1"/>
        <v>132</v>
      </c>
      <c r="O14" s="41">
        <f t="shared" si="1"/>
        <v>126</v>
      </c>
      <c r="P14" s="41">
        <f t="shared" si="1"/>
        <v>138</v>
      </c>
      <c r="Q14" s="41">
        <f t="shared" si="1"/>
        <v>120</v>
      </c>
      <c r="R14" s="41">
        <f t="shared" si="1"/>
        <v>120</v>
      </c>
      <c r="S14" s="41">
        <f t="shared" si="1"/>
        <v>120</v>
      </c>
      <c r="T14" s="41">
        <f t="shared" si="1"/>
        <v>114</v>
      </c>
      <c r="U14" s="224"/>
      <c r="V14" s="702">
        <f t="shared" ref="V14:V24" si="2">SUM(J14:T14)</f>
        <v>1236</v>
      </c>
    </row>
    <row r="15" spans="2:34" ht="33.75" x14ac:dyDescent="0.25">
      <c r="B15" s="825"/>
      <c r="C15" s="539" t="s">
        <v>235</v>
      </c>
      <c r="D15" s="142" t="s">
        <v>234</v>
      </c>
      <c r="E15" s="321" t="s">
        <v>126</v>
      </c>
      <c r="F15" s="12">
        <v>1</v>
      </c>
      <c r="G15" s="12">
        <v>4</v>
      </c>
      <c r="H15" s="12">
        <f t="shared" si="0"/>
        <v>4</v>
      </c>
      <c r="I15" s="26">
        <f>+I11*H15</f>
        <v>0</v>
      </c>
      <c r="J15" s="26">
        <f>+J11*H15</f>
        <v>0</v>
      </c>
      <c r="K15" s="26">
        <f>+K11*H15</f>
        <v>80</v>
      </c>
      <c r="L15" s="26">
        <f>+L11*H15</f>
        <v>80</v>
      </c>
      <c r="M15" s="26">
        <f t="shared" ref="M15:T15" si="3">$H$15*M11</f>
        <v>84</v>
      </c>
      <c r="N15" s="26">
        <f t="shared" si="3"/>
        <v>88</v>
      </c>
      <c r="O15" s="26">
        <f t="shared" si="3"/>
        <v>84</v>
      </c>
      <c r="P15" s="26">
        <f t="shared" si="3"/>
        <v>92</v>
      </c>
      <c r="Q15" s="26">
        <f t="shared" si="3"/>
        <v>80</v>
      </c>
      <c r="R15" s="26">
        <f t="shared" si="3"/>
        <v>80</v>
      </c>
      <c r="S15" s="26">
        <f t="shared" si="3"/>
        <v>80</v>
      </c>
      <c r="T15" s="26">
        <f t="shared" si="3"/>
        <v>76</v>
      </c>
      <c r="U15" s="324"/>
      <c r="V15" s="534">
        <f t="shared" si="2"/>
        <v>824</v>
      </c>
    </row>
    <row r="16" spans="2:34" ht="31.5" customHeight="1" x14ac:dyDescent="0.25">
      <c r="B16" s="825"/>
      <c r="C16" s="540" t="s">
        <v>237</v>
      </c>
      <c r="D16" s="545" t="s">
        <v>236</v>
      </c>
      <c r="E16" s="321" t="s">
        <v>172</v>
      </c>
      <c r="F16" s="12">
        <v>1</v>
      </c>
      <c r="G16" s="12">
        <v>6</v>
      </c>
      <c r="H16" s="12">
        <f t="shared" si="0"/>
        <v>6</v>
      </c>
      <c r="I16" s="26">
        <f>+I11*H16</f>
        <v>0</v>
      </c>
      <c r="J16" s="75">
        <f>+J11*H16</f>
        <v>0</v>
      </c>
      <c r="K16" s="26">
        <f>+K11*H16</f>
        <v>120</v>
      </c>
      <c r="L16" s="26">
        <f>+L11*H16</f>
        <v>120</v>
      </c>
      <c r="M16" s="26">
        <f t="shared" ref="M16:T16" si="4">$H$16*M11</f>
        <v>126</v>
      </c>
      <c r="N16" s="26">
        <f t="shared" si="4"/>
        <v>132</v>
      </c>
      <c r="O16" s="26">
        <f t="shared" si="4"/>
        <v>126</v>
      </c>
      <c r="P16" s="26">
        <f t="shared" si="4"/>
        <v>138</v>
      </c>
      <c r="Q16" s="26">
        <f t="shared" si="4"/>
        <v>120</v>
      </c>
      <c r="R16" s="26">
        <f t="shared" si="4"/>
        <v>120</v>
      </c>
      <c r="S16" s="26">
        <f t="shared" si="4"/>
        <v>120</v>
      </c>
      <c r="T16" s="26">
        <f t="shared" si="4"/>
        <v>114</v>
      </c>
      <c r="U16" s="324"/>
      <c r="V16" s="702">
        <f t="shared" si="2"/>
        <v>1236</v>
      </c>
    </row>
    <row r="17" spans="2:24" ht="39" customHeight="1" x14ac:dyDescent="0.25">
      <c r="B17" s="825"/>
      <c r="C17" s="680" t="s">
        <v>479</v>
      </c>
      <c r="D17" s="681" t="s">
        <v>238</v>
      </c>
      <c r="E17" s="321" t="s">
        <v>174</v>
      </c>
      <c r="F17" s="506">
        <v>1</v>
      </c>
      <c r="G17" s="506">
        <v>4</v>
      </c>
      <c r="H17" s="506">
        <f t="shared" si="0"/>
        <v>4</v>
      </c>
      <c r="I17" s="26">
        <f>+I11*H17</f>
        <v>0</v>
      </c>
      <c r="J17" s="75">
        <f>+J11*H17</f>
        <v>0</v>
      </c>
      <c r="K17" s="26">
        <f>+K11*H17</f>
        <v>80</v>
      </c>
      <c r="L17" s="26">
        <f>+L11*H17</f>
        <v>80</v>
      </c>
      <c r="M17" s="26">
        <f t="shared" ref="M17:T17" si="5">$H$17*M11</f>
        <v>84</v>
      </c>
      <c r="N17" s="26">
        <f t="shared" si="5"/>
        <v>88</v>
      </c>
      <c r="O17" s="26">
        <f t="shared" si="5"/>
        <v>84</v>
      </c>
      <c r="P17" s="26">
        <f t="shared" si="5"/>
        <v>92</v>
      </c>
      <c r="Q17" s="26">
        <f t="shared" si="5"/>
        <v>80</v>
      </c>
      <c r="R17" s="26">
        <f t="shared" si="5"/>
        <v>80</v>
      </c>
      <c r="S17" s="26">
        <f t="shared" si="5"/>
        <v>80</v>
      </c>
      <c r="T17" s="26">
        <f t="shared" si="5"/>
        <v>76</v>
      </c>
      <c r="U17" s="324"/>
      <c r="V17" s="712">
        <f t="shared" si="2"/>
        <v>824</v>
      </c>
    </row>
    <row r="18" spans="2:24" ht="33.75" x14ac:dyDescent="0.25">
      <c r="B18" s="825"/>
      <c r="C18" s="539" t="s">
        <v>240</v>
      </c>
      <c r="D18" s="142" t="s">
        <v>239</v>
      </c>
      <c r="E18" s="321" t="s">
        <v>126</v>
      </c>
      <c r="F18" s="12">
        <v>1</v>
      </c>
      <c r="G18" s="12">
        <v>4</v>
      </c>
      <c r="H18" s="12">
        <f t="shared" si="0"/>
        <v>4</v>
      </c>
      <c r="I18" s="26">
        <f>+I11*H18</f>
        <v>0</v>
      </c>
      <c r="J18" s="26">
        <f>+J11*H18</f>
        <v>0</v>
      </c>
      <c r="K18" s="26">
        <f>+K11*H18</f>
        <v>80</v>
      </c>
      <c r="L18" s="26">
        <f>+L11*H18</f>
        <v>80</v>
      </c>
      <c r="M18" s="26">
        <f t="shared" ref="M18:T18" si="6">$H$18*M11</f>
        <v>84</v>
      </c>
      <c r="N18" s="26">
        <f t="shared" si="6"/>
        <v>88</v>
      </c>
      <c r="O18" s="26">
        <f t="shared" si="6"/>
        <v>84</v>
      </c>
      <c r="P18" s="26">
        <f t="shared" si="6"/>
        <v>92</v>
      </c>
      <c r="Q18" s="26">
        <f t="shared" si="6"/>
        <v>80</v>
      </c>
      <c r="R18" s="26">
        <f t="shared" si="6"/>
        <v>80</v>
      </c>
      <c r="S18" s="26">
        <f t="shared" si="6"/>
        <v>80</v>
      </c>
      <c r="T18" s="26">
        <f t="shared" si="6"/>
        <v>76</v>
      </c>
      <c r="U18" s="324"/>
      <c r="V18" s="519">
        <f t="shared" si="2"/>
        <v>824</v>
      </c>
      <c r="W18" s="37"/>
    </row>
    <row r="19" spans="2:24" s="28" customFormat="1" ht="33.75" x14ac:dyDescent="0.25">
      <c r="B19" s="825"/>
      <c r="C19" s="539" t="s">
        <v>475</v>
      </c>
      <c r="D19" s="142" t="s">
        <v>476</v>
      </c>
      <c r="E19" s="321" t="s">
        <v>126</v>
      </c>
      <c r="F19" s="12">
        <v>1</v>
      </c>
      <c r="G19" s="12">
        <v>4</v>
      </c>
      <c r="H19" s="12">
        <v>4</v>
      </c>
      <c r="I19" s="26">
        <f>H19*I11</f>
        <v>0</v>
      </c>
      <c r="J19" s="26">
        <f>H19*J11</f>
        <v>0</v>
      </c>
      <c r="K19" s="26">
        <f>H19*K11</f>
        <v>80</v>
      </c>
      <c r="L19" s="26">
        <f>H19*L11</f>
        <v>80</v>
      </c>
      <c r="M19" s="75">
        <f>H19*M11</f>
        <v>84</v>
      </c>
      <c r="N19" s="26">
        <f>H19*N11</f>
        <v>88</v>
      </c>
      <c r="O19" s="26">
        <f>H19*O11</f>
        <v>84</v>
      </c>
      <c r="P19" s="26">
        <f>H19*P11</f>
        <v>92</v>
      </c>
      <c r="Q19" s="26">
        <f>H19*Q11</f>
        <v>80</v>
      </c>
      <c r="R19" s="26">
        <f>H19*R11</f>
        <v>80</v>
      </c>
      <c r="S19" s="26">
        <f>H19*S11</f>
        <v>80</v>
      </c>
      <c r="T19" s="26">
        <f>H19*T11</f>
        <v>76</v>
      </c>
      <c r="U19" s="324"/>
      <c r="V19" s="519">
        <f>SUM(J19:T19)</f>
        <v>824</v>
      </c>
      <c r="W19" s="37"/>
    </row>
    <row r="20" spans="2:24" s="28" customFormat="1" ht="33.75" x14ac:dyDescent="0.25">
      <c r="B20" s="826"/>
      <c r="C20" s="539" t="s">
        <v>477</v>
      </c>
      <c r="D20" s="142" t="s">
        <v>478</v>
      </c>
      <c r="E20" s="321" t="s">
        <v>172</v>
      </c>
      <c r="F20" s="12">
        <v>1</v>
      </c>
      <c r="G20" s="12">
        <v>6</v>
      </c>
      <c r="H20" s="12">
        <v>6</v>
      </c>
      <c r="I20" s="26">
        <f>H20*I11</f>
        <v>0</v>
      </c>
      <c r="J20" s="26">
        <f>H20*J11</f>
        <v>0</v>
      </c>
      <c r="K20" s="26">
        <f>H20*K11</f>
        <v>120</v>
      </c>
      <c r="L20" s="26">
        <f>H20*L11</f>
        <v>120</v>
      </c>
      <c r="M20" s="26">
        <f>H20*M11</f>
        <v>126</v>
      </c>
      <c r="N20" s="26">
        <f>H20*N11</f>
        <v>132</v>
      </c>
      <c r="O20" s="26">
        <f>H20*O11</f>
        <v>126</v>
      </c>
      <c r="P20" s="26">
        <f>H20*P11</f>
        <v>138</v>
      </c>
      <c r="Q20" s="26">
        <f>H20*Q11</f>
        <v>120</v>
      </c>
      <c r="R20" s="26">
        <f>H20*R11</f>
        <v>120</v>
      </c>
      <c r="S20" s="26">
        <f>H20*S11</f>
        <v>120</v>
      </c>
      <c r="T20" s="26">
        <f>H20*T11</f>
        <v>114</v>
      </c>
      <c r="U20" s="324"/>
      <c r="V20" s="519">
        <f>SUM(J20:T20)</f>
        <v>1236</v>
      </c>
      <c r="W20" s="37"/>
    </row>
    <row r="21" spans="2:24" ht="33.75" x14ac:dyDescent="0.25">
      <c r="B21" s="528" t="s">
        <v>10</v>
      </c>
      <c r="C21" s="539" t="s">
        <v>242</v>
      </c>
      <c r="D21" s="142" t="s">
        <v>241</v>
      </c>
      <c r="E21" s="321" t="s">
        <v>127</v>
      </c>
      <c r="F21" s="23">
        <v>1</v>
      </c>
      <c r="G21" s="23">
        <v>4</v>
      </c>
      <c r="H21" s="23">
        <f t="shared" si="0"/>
        <v>4</v>
      </c>
      <c r="I21" s="26">
        <f>+I11*H21</f>
        <v>0</v>
      </c>
      <c r="J21" s="26">
        <f>+J11*H21</f>
        <v>0</v>
      </c>
      <c r="K21" s="26">
        <f>+K11*H21</f>
        <v>80</v>
      </c>
      <c r="L21" s="26">
        <f>+L11*H21</f>
        <v>80</v>
      </c>
      <c r="M21" s="26">
        <f t="shared" ref="M21:T21" si="7">$H$21*M11</f>
        <v>84</v>
      </c>
      <c r="N21" s="26">
        <f t="shared" si="7"/>
        <v>88</v>
      </c>
      <c r="O21" s="26">
        <f t="shared" si="7"/>
        <v>84</v>
      </c>
      <c r="P21" s="26">
        <f t="shared" si="7"/>
        <v>92</v>
      </c>
      <c r="Q21" s="26">
        <f t="shared" si="7"/>
        <v>80</v>
      </c>
      <c r="R21" s="26">
        <f t="shared" si="7"/>
        <v>80</v>
      </c>
      <c r="S21" s="26">
        <f t="shared" si="7"/>
        <v>80</v>
      </c>
      <c r="T21" s="26">
        <f t="shared" si="7"/>
        <v>76</v>
      </c>
      <c r="U21" s="324"/>
      <c r="V21" s="534">
        <f t="shared" si="2"/>
        <v>824</v>
      </c>
    </row>
    <row r="22" spans="2:24" ht="33.75" x14ac:dyDescent="0.25">
      <c r="B22" s="530" t="s">
        <v>229</v>
      </c>
      <c r="C22" s="539" t="s">
        <v>244</v>
      </c>
      <c r="D22" s="142" t="s">
        <v>243</v>
      </c>
      <c r="E22" s="321" t="s">
        <v>127</v>
      </c>
      <c r="F22" s="23">
        <v>1</v>
      </c>
      <c r="G22" s="23">
        <v>4</v>
      </c>
      <c r="H22" s="23">
        <f t="shared" si="0"/>
        <v>4</v>
      </c>
      <c r="I22" s="26">
        <f>+I11*H22</f>
        <v>0</v>
      </c>
      <c r="J22" s="26">
        <f>+J11*H22</f>
        <v>0</v>
      </c>
      <c r="K22" s="26">
        <f>+K11*H22</f>
        <v>80</v>
      </c>
      <c r="L22" s="26">
        <f>+L11*H22</f>
        <v>80</v>
      </c>
      <c r="M22" s="26">
        <f t="shared" ref="M22:T22" si="8">$H$22*M11</f>
        <v>84</v>
      </c>
      <c r="N22" s="26">
        <f t="shared" si="8"/>
        <v>88</v>
      </c>
      <c r="O22" s="26">
        <f t="shared" si="8"/>
        <v>84</v>
      </c>
      <c r="P22" s="26">
        <f t="shared" si="8"/>
        <v>92</v>
      </c>
      <c r="Q22" s="26">
        <f t="shared" si="8"/>
        <v>80</v>
      </c>
      <c r="R22" s="26">
        <f t="shared" si="8"/>
        <v>80</v>
      </c>
      <c r="S22" s="26">
        <f t="shared" si="8"/>
        <v>80</v>
      </c>
      <c r="T22" s="26">
        <f t="shared" si="8"/>
        <v>76</v>
      </c>
      <c r="U22" s="300"/>
      <c r="V22" s="534">
        <f t="shared" si="2"/>
        <v>824</v>
      </c>
    </row>
    <row r="23" spans="2:24" ht="33.75" x14ac:dyDescent="0.25">
      <c r="B23" s="530" t="s">
        <v>11</v>
      </c>
      <c r="C23" s="539" t="s">
        <v>247</v>
      </c>
      <c r="D23" s="142" t="s">
        <v>245</v>
      </c>
      <c r="E23" s="321" t="s">
        <v>173</v>
      </c>
      <c r="F23" s="23">
        <v>2</v>
      </c>
      <c r="G23" s="23">
        <v>7</v>
      </c>
      <c r="H23" s="23">
        <f t="shared" si="0"/>
        <v>14</v>
      </c>
      <c r="I23" s="26">
        <f>+I11*H23</f>
        <v>0</v>
      </c>
      <c r="J23" s="26">
        <f>+J11*H23</f>
        <v>0</v>
      </c>
      <c r="K23" s="26">
        <f>+K11*H23</f>
        <v>280</v>
      </c>
      <c r="L23" s="26">
        <f>+L11*H23</f>
        <v>280</v>
      </c>
      <c r="M23" s="26">
        <f t="shared" ref="M23:T23" si="9">$H$23*M11</f>
        <v>294</v>
      </c>
      <c r="N23" s="26">
        <f t="shared" si="9"/>
        <v>308</v>
      </c>
      <c r="O23" s="26">
        <f t="shared" si="9"/>
        <v>294</v>
      </c>
      <c r="P23" s="26">
        <f t="shared" si="9"/>
        <v>322</v>
      </c>
      <c r="Q23" s="26">
        <f t="shared" si="9"/>
        <v>280</v>
      </c>
      <c r="R23" s="26">
        <f t="shared" si="9"/>
        <v>280</v>
      </c>
      <c r="S23" s="26">
        <f t="shared" si="9"/>
        <v>280</v>
      </c>
      <c r="T23" s="26">
        <f t="shared" si="9"/>
        <v>266</v>
      </c>
      <c r="U23" s="324"/>
      <c r="V23" s="534">
        <f t="shared" si="2"/>
        <v>2884</v>
      </c>
    </row>
    <row r="24" spans="2:24" ht="45" x14ac:dyDescent="0.25">
      <c r="B24" s="528" t="s">
        <v>7</v>
      </c>
      <c r="C24" s="539" t="s">
        <v>246</v>
      </c>
      <c r="D24" s="543" t="s">
        <v>349</v>
      </c>
      <c r="E24" s="321" t="s">
        <v>125</v>
      </c>
      <c r="F24" s="23">
        <v>1</v>
      </c>
      <c r="G24" s="23">
        <v>8</v>
      </c>
      <c r="H24" s="23">
        <f t="shared" si="0"/>
        <v>8</v>
      </c>
      <c r="I24" s="26">
        <f>+I11*H24</f>
        <v>0</v>
      </c>
      <c r="J24" s="26">
        <f>+J11*H24</f>
        <v>0</v>
      </c>
      <c r="K24" s="26">
        <f>+K11*H24</f>
        <v>160</v>
      </c>
      <c r="L24" s="26">
        <f>+L11*H24</f>
        <v>160</v>
      </c>
      <c r="M24" s="26">
        <f t="shared" ref="M24:T24" si="10">$H$24*M11</f>
        <v>168</v>
      </c>
      <c r="N24" s="26">
        <f t="shared" si="10"/>
        <v>176</v>
      </c>
      <c r="O24" s="26">
        <f t="shared" si="10"/>
        <v>168</v>
      </c>
      <c r="P24" s="26">
        <f t="shared" si="10"/>
        <v>184</v>
      </c>
      <c r="Q24" s="26">
        <f t="shared" si="10"/>
        <v>160</v>
      </c>
      <c r="R24" s="26">
        <f t="shared" si="10"/>
        <v>160</v>
      </c>
      <c r="S24" s="26">
        <f t="shared" si="10"/>
        <v>160</v>
      </c>
      <c r="T24" s="26">
        <f t="shared" si="10"/>
        <v>152</v>
      </c>
      <c r="U24" s="224"/>
      <c r="V24" s="534">
        <f t="shared" si="2"/>
        <v>1648</v>
      </c>
    </row>
    <row r="25" spans="2:24" s="28" customFormat="1" x14ac:dyDescent="0.25">
      <c r="B25" s="18"/>
      <c r="C25" s="9"/>
      <c r="D25" s="9"/>
      <c r="E25" s="6"/>
      <c r="F25" s="19"/>
      <c r="G25" s="19"/>
      <c r="H25" s="19"/>
      <c r="I25" s="59"/>
      <c r="J25" s="59"/>
      <c r="K25" s="59"/>
      <c r="L25" s="59"/>
      <c r="M25" s="20"/>
      <c r="N25" s="20"/>
      <c r="O25" s="20"/>
      <c r="P25" s="20"/>
      <c r="Q25" s="20"/>
      <c r="R25" s="20"/>
      <c r="S25" s="58"/>
      <c r="T25" s="58"/>
      <c r="U25" s="197"/>
      <c r="V25" s="713">
        <f>SUM(V14:V24)</f>
        <v>13184</v>
      </c>
      <c r="X25" s="37"/>
    </row>
    <row r="26" spans="2:24" s="28" customFormat="1" x14ac:dyDescent="0.25">
      <c r="B26" s="18"/>
      <c r="C26" s="9"/>
      <c r="D26" s="9"/>
      <c r="E26" s="6"/>
      <c r="F26" s="699">
        <f>SUM(F14:F24)</f>
        <v>12</v>
      </c>
      <c r="G26" s="699"/>
      <c r="H26" s="699"/>
      <c r="I26" s="59"/>
      <c r="J26" s="59"/>
      <c r="K26" s="59"/>
      <c r="L26" s="59"/>
      <c r="M26" s="20"/>
      <c r="N26" s="20"/>
      <c r="O26" s="20"/>
      <c r="P26" s="20"/>
      <c r="Q26" s="20"/>
      <c r="R26" s="20"/>
      <c r="S26" s="58"/>
      <c r="T26" s="58"/>
      <c r="U26" s="197"/>
      <c r="V26" s="713"/>
      <c r="X26" s="37"/>
    </row>
    <row r="27" spans="2:24" s="28" customFormat="1" x14ac:dyDescent="0.25">
      <c r="B27" s="18"/>
      <c r="C27" s="9"/>
      <c r="D27" s="9"/>
      <c r="E27" s="6"/>
      <c r="F27" s="19"/>
      <c r="G27" s="19"/>
      <c r="H27" s="19"/>
      <c r="I27" s="601">
        <f>SUM(I14:I24)</f>
        <v>0</v>
      </c>
      <c r="J27" s="601">
        <f t="shared" ref="J27:T27" si="11">SUM(J14:J24)</f>
        <v>0</v>
      </c>
      <c r="K27" s="601">
        <f t="shared" si="11"/>
        <v>1280</v>
      </c>
      <c r="L27" s="601">
        <f t="shared" si="11"/>
        <v>1280</v>
      </c>
      <c r="M27" s="601">
        <f t="shared" si="11"/>
        <v>1344</v>
      </c>
      <c r="N27" s="601">
        <f t="shared" si="11"/>
        <v>1408</v>
      </c>
      <c r="O27" s="601">
        <f t="shared" si="11"/>
        <v>1344</v>
      </c>
      <c r="P27" s="601">
        <f t="shared" si="11"/>
        <v>1472</v>
      </c>
      <c r="Q27" s="601">
        <f t="shared" si="11"/>
        <v>1280</v>
      </c>
      <c r="R27" s="601">
        <f t="shared" si="11"/>
        <v>1280</v>
      </c>
      <c r="S27" s="601">
        <f t="shared" si="11"/>
        <v>1280</v>
      </c>
      <c r="T27" s="601">
        <f t="shared" si="11"/>
        <v>1216</v>
      </c>
      <c r="U27" s="329"/>
      <c r="V27" s="48">
        <f>SUM(J27:T27)</f>
        <v>13184</v>
      </c>
    </row>
    <row r="28" spans="2:24" s="28" customFormat="1" x14ac:dyDescent="0.25">
      <c r="B28" s="18"/>
      <c r="C28" s="9"/>
      <c r="D28" s="9"/>
      <c r="E28" s="6"/>
      <c r="F28" s="19"/>
      <c r="G28" s="19"/>
      <c r="H28" s="19"/>
      <c r="I28" s="59"/>
      <c r="J28" s="59"/>
      <c r="K28" s="59"/>
      <c r="L28" s="59"/>
      <c r="M28" s="20"/>
      <c r="N28" s="20"/>
      <c r="O28" s="20"/>
      <c r="P28" s="20"/>
      <c r="Q28" s="20"/>
      <c r="R28" s="20"/>
      <c r="S28" s="58"/>
      <c r="T28" s="58"/>
      <c r="U28" s="197"/>
      <c r="V28" s="58"/>
    </row>
    <row r="29" spans="2:24" s="28" customFormat="1" x14ac:dyDescent="0.25">
      <c r="B29" s="18"/>
      <c r="C29" s="9"/>
      <c r="D29" s="9"/>
      <c r="E29" s="6"/>
      <c r="F29" s="19"/>
      <c r="G29" s="19"/>
      <c r="H29" s="19"/>
      <c r="I29" s="59"/>
      <c r="J29" s="59"/>
      <c r="K29" s="59"/>
      <c r="L29" s="59"/>
      <c r="M29" s="20"/>
      <c r="N29" s="20"/>
      <c r="O29" s="20"/>
      <c r="P29" s="20"/>
      <c r="Q29" s="20"/>
      <c r="R29" s="20"/>
      <c r="S29" s="58"/>
      <c r="T29" s="58"/>
      <c r="U29" s="197"/>
      <c r="V29" s="58"/>
    </row>
    <row r="30" spans="2:24" s="28" customFormat="1" ht="21" x14ac:dyDescent="0.35">
      <c r="B30" s="18"/>
      <c r="C30" s="9"/>
      <c r="D30" s="9"/>
      <c r="E30" s="6"/>
      <c r="F30" s="19"/>
      <c r="G30" s="19"/>
      <c r="H30" s="19"/>
      <c r="I30" s="59"/>
      <c r="J30" s="817" t="s">
        <v>29</v>
      </c>
      <c r="K30" s="817"/>
      <c r="L30" s="817"/>
      <c r="M30" s="817"/>
      <c r="N30" s="817"/>
      <c r="O30" s="817"/>
      <c r="P30" s="817"/>
      <c r="Q30" s="817"/>
      <c r="R30" s="817"/>
      <c r="S30" s="58"/>
      <c r="T30" s="58"/>
      <c r="U30" s="197"/>
      <c r="V30" s="58"/>
    </row>
    <row r="31" spans="2:24" ht="19.5" customHeight="1" x14ac:dyDescent="0.25">
      <c r="C31" s="20"/>
      <c r="D31" s="20"/>
      <c r="E31" s="6"/>
      <c r="F31" s="6"/>
      <c r="G31" s="6"/>
      <c r="H31" s="6"/>
      <c r="I31" s="6"/>
      <c r="J31" s="6"/>
      <c r="K31" s="6"/>
      <c r="L31" s="6"/>
      <c r="S31" s="6"/>
      <c r="T31" s="50"/>
      <c r="U31" s="335"/>
    </row>
    <row r="32" spans="2:24" ht="28.5" customHeight="1" x14ac:dyDescent="0.25">
      <c r="C32" s="22"/>
      <c r="D32" s="22"/>
      <c r="E32" s="6"/>
      <c r="H32" s="799" t="s">
        <v>13</v>
      </c>
      <c r="I32" s="799"/>
      <c r="J32" s="799"/>
      <c r="K32" s="815" t="s">
        <v>2</v>
      </c>
      <c r="L32" s="815"/>
      <c r="M32" s="799" t="s">
        <v>17</v>
      </c>
      <c r="N32" s="799"/>
      <c r="O32" s="799" t="s">
        <v>41</v>
      </c>
      <c r="P32" s="799"/>
      <c r="Q32" s="799" t="s">
        <v>51</v>
      </c>
      <c r="R32" s="799"/>
      <c r="S32" s="799" t="s">
        <v>30</v>
      </c>
      <c r="T32" s="799"/>
      <c r="U32" s="202"/>
      <c r="V32" s="94" t="s">
        <v>12</v>
      </c>
    </row>
    <row r="33" spans="3:22" ht="18" customHeight="1" x14ac:dyDescent="0.25">
      <c r="C33" s="6"/>
      <c r="D33" s="6"/>
      <c r="E33" s="6"/>
      <c r="H33" s="800" t="s">
        <v>0</v>
      </c>
      <c r="I33" s="800"/>
      <c r="J33" s="800"/>
      <c r="K33" s="806">
        <v>7</v>
      </c>
      <c r="L33" s="806"/>
      <c r="M33" s="816">
        <f>SUM(V14:V20)</f>
        <v>7004</v>
      </c>
      <c r="N33" s="808"/>
      <c r="O33" s="805"/>
      <c r="P33" s="805"/>
      <c r="Q33" s="805"/>
      <c r="R33" s="805"/>
      <c r="S33" s="805"/>
      <c r="T33" s="805"/>
      <c r="U33" s="203"/>
      <c r="V33" s="778"/>
    </row>
    <row r="34" spans="3:22" ht="15.75" x14ac:dyDescent="0.25">
      <c r="C34" s="6"/>
      <c r="D34" s="6"/>
      <c r="E34" s="6"/>
      <c r="H34" s="802" t="s">
        <v>10</v>
      </c>
      <c r="I34" s="803"/>
      <c r="J34" s="804"/>
      <c r="K34" s="806">
        <f>F21</f>
        <v>1</v>
      </c>
      <c r="L34" s="806"/>
      <c r="M34" s="808">
        <f>V21</f>
        <v>824</v>
      </c>
      <c r="N34" s="808"/>
      <c r="O34" s="805"/>
      <c r="P34" s="805"/>
      <c r="Q34" s="805"/>
      <c r="R34" s="805"/>
      <c r="S34" s="805"/>
      <c r="T34" s="805"/>
      <c r="U34" s="203"/>
      <c r="V34" s="778"/>
    </row>
    <row r="35" spans="3:22" ht="15.75" x14ac:dyDescent="0.25">
      <c r="H35" s="800" t="s">
        <v>8</v>
      </c>
      <c r="I35" s="800"/>
      <c r="J35" s="800"/>
      <c r="K35" s="806">
        <f>F22</f>
        <v>1</v>
      </c>
      <c r="L35" s="806"/>
      <c r="M35" s="808">
        <f>V22</f>
        <v>824</v>
      </c>
      <c r="N35" s="808"/>
      <c r="O35" s="805"/>
      <c r="P35" s="805"/>
      <c r="Q35" s="805"/>
      <c r="R35" s="805"/>
      <c r="S35" s="805"/>
      <c r="T35" s="805"/>
      <c r="U35" s="203"/>
      <c r="V35" s="778"/>
    </row>
    <row r="36" spans="3:22" ht="15.75" x14ac:dyDescent="0.25">
      <c r="H36" s="800" t="s">
        <v>11</v>
      </c>
      <c r="I36" s="800"/>
      <c r="J36" s="800"/>
      <c r="K36" s="806">
        <f>F23</f>
        <v>2</v>
      </c>
      <c r="L36" s="806"/>
      <c r="M36" s="808">
        <f>V23</f>
        <v>2884</v>
      </c>
      <c r="N36" s="808"/>
      <c r="O36" s="805"/>
      <c r="P36" s="805"/>
      <c r="Q36" s="805"/>
      <c r="R36" s="805"/>
      <c r="S36" s="805"/>
      <c r="T36" s="805"/>
      <c r="U36" s="203"/>
      <c r="V36" s="778"/>
    </row>
    <row r="37" spans="3:22" ht="15.75" x14ac:dyDescent="0.25">
      <c r="H37" s="800" t="s">
        <v>7</v>
      </c>
      <c r="I37" s="800"/>
      <c r="J37" s="800"/>
      <c r="K37" s="806">
        <f>F24</f>
        <v>1</v>
      </c>
      <c r="L37" s="806"/>
      <c r="M37" s="808">
        <f>V24</f>
        <v>1648</v>
      </c>
      <c r="N37" s="808"/>
      <c r="O37" s="805"/>
      <c r="P37" s="805"/>
      <c r="Q37" s="805"/>
      <c r="R37" s="805"/>
      <c r="S37" s="805"/>
      <c r="T37" s="805"/>
      <c r="U37" s="203"/>
      <c r="V37" s="785"/>
    </row>
    <row r="38" spans="3:22" ht="15.75" x14ac:dyDescent="0.25">
      <c r="H38" s="801" t="s">
        <v>34</v>
      </c>
      <c r="I38" s="801"/>
      <c r="J38" s="801"/>
      <c r="K38" s="807">
        <f>SUM(K33:L37)</f>
        <v>12</v>
      </c>
      <c r="L38" s="807"/>
      <c r="M38" s="809">
        <f>SUM(M33:N37)</f>
        <v>13184</v>
      </c>
      <c r="N38" s="809"/>
      <c r="O38" s="805"/>
      <c r="P38" s="805"/>
      <c r="Q38" s="810"/>
      <c r="R38" s="810"/>
      <c r="S38" s="798"/>
      <c r="T38" s="798"/>
      <c r="U38" s="580"/>
      <c r="V38" s="779"/>
    </row>
    <row r="39" spans="3:22" x14ac:dyDescent="0.25">
      <c r="Q39" s="811"/>
      <c r="R39" s="811"/>
    </row>
    <row r="40" spans="3:22" x14ac:dyDescent="0.25">
      <c r="C40" t="s">
        <v>423</v>
      </c>
    </row>
  </sheetData>
  <mergeCells count="54">
    <mergeCell ref="S37:T37"/>
    <mergeCell ref="Q39:R39"/>
    <mergeCell ref="B1:V1"/>
    <mergeCell ref="B2:V2"/>
    <mergeCell ref="B3:V3"/>
    <mergeCell ref="K32:L32"/>
    <mergeCell ref="K33:L33"/>
    <mergeCell ref="M32:N32"/>
    <mergeCell ref="M33:N33"/>
    <mergeCell ref="J30:R30"/>
    <mergeCell ref="B6:V6"/>
    <mergeCell ref="B8:V8"/>
    <mergeCell ref="G10:H10"/>
    <mergeCell ref="G11:H11"/>
    <mergeCell ref="B14:B20"/>
    <mergeCell ref="O32:P32"/>
    <mergeCell ref="O33:P33"/>
    <mergeCell ref="Q32:R32"/>
    <mergeCell ref="Q33:R33"/>
    <mergeCell ref="Q37:R37"/>
    <mergeCell ref="Q38:R38"/>
    <mergeCell ref="O34:P34"/>
    <mergeCell ref="O35:P35"/>
    <mergeCell ref="O36:P36"/>
    <mergeCell ref="Q34:R34"/>
    <mergeCell ref="Q35:R35"/>
    <mergeCell ref="Q36:R36"/>
    <mergeCell ref="O38:P38"/>
    <mergeCell ref="K34:L34"/>
    <mergeCell ref="K35:L35"/>
    <mergeCell ref="K36:L36"/>
    <mergeCell ref="K37:L37"/>
    <mergeCell ref="K38:L38"/>
    <mergeCell ref="M34:N34"/>
    <mergeCell ref="M35:N35"/>
    <mergeCell ref="M36:N36"/>
    <mergeCell ref="M37:N37"/>
    <mergeCell ref="M38:N38"/>
    <mergeCell ref="B4:V4"/>
    <mergeCell ref="B5:V5"/>
    <mergeCell ref="S38:T38"/>
    <mergeCell ref="H32:J32"/>
    <mergeCell ref="H33:J33"/>
    <mergeCell ref="H35:J35"/>
    <mergeCell ref="H36:J36"/>
    <mergeCell ref="H37:J37"/>
    <mergeCell ref="H38:J38"/>
    <mergeCell ref="H34:J34"/>
    <mergeCell ref="S32:T32"/>
    <mergeCell ref="S33:T33"/>
    <mergeCell ref="S34:T34"/>
    <mergeCell ref="S35:T35"/>
    <mergeCell ref="S36:T36"/>
    <mergeCell ref="O37:P37"/>
  </mergeCells>
  <printOptions horizontalCentered="1" verticalCentered="1"/>
  <pageMargins left="0" right="0" top="0" bottom="0" header="0.31496062992125984" footer="0.31496062992125984"/>
  <pageSetup paperSize="5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"/>
  <sheetViews>
    <sheetView showGridLines="0" topLeftCell="A43" zoomScaleNormal="100" zoomScaleSheetLayoutView="100" workbookViewId="0">
      <selection activeCell="W50" sqref="W50"/>
    </sheetView>
  </sheetViews>
  <sheetFormatPr baseColWidth="10" defaultRowHeight="15" x14ac:dyDescent="0.25"/>
  <cols>
    <col min="1" max="1" width="5.140625" style="28" customWidth="1"/>
    <col min="2" max="2" width="11" customWidth="1"/>
    <col min="3" max="3" width="23.85546875" customWidth="1"/>
    <col min="4" max="4" width="25.28515625" style="28" customWidth="1"/>
    <col min="5" max="5" width="12.28515625" customWidth="1"/>
    <col min="6" max="6" width="10.28515625" customWidth="1"/>
    <col min="7" max="7" width="11" customWidth="1"/>
    <col min="8" max="8" width="11.28515625" customWidth="1"/>
    <col min="9" max="9" width="1.42578125" style="61" customWidth="1"/>
    <col min="10" max="10" width="9" style="28" customWidth="1"/>
    <col min="11" max="13" width="9.5703125" style="28" customWidth="1"/>
    <col min="14" max="21" width="9.5703125" customWidth="1"/>
    <col min="22" max="22" width="1" style="61" customWidth="1"/>
    <col min="23" max="23" width="13.5703125" customWidth="1"/>
  </cols>
  <sheetData>
    <row r="1" spans="2:24" ht="18" x14ac:dyDescent="0.25">
      <c r="B1" s="812" t="s">
        <v>14</v>
      </c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812"/>
      <c r="X1" s="25"/>
    </row>
    <row r="2" spans="2:24" ht="15.75" x14ac:dyDescent="0.25">
      <c r="B2" s="813" t="s">
        <v>15</v>
      </c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  <c r="X2" s="15"/>
    </row>
    <row r="3" spans="2:24" x14ac:dyDescent="0.25">
      <c r="B3" s="814" t="s">
        <v>186</v>
      </c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814"/>
      <c r="X3" s="16"/>
    </row>
    <row r="4" spans="2:24" ht="9.75" customHeight="1" x14ac:dyDescent="0.25">
      <c r="B4" s="14"/>
      <c r="C4" s="16"/>
      <c r="D4" s="16"/>
      <c r="E4" s="16"/>
      <c r="F4" s="16"/>
      <c r="G4" s="16"/>
      <c r="H4" s="16"/>
      <c r="I4" s="184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84"/>
      <c r="W4" s="16"/>
      <c r="X4" s="16"/>
    </row>
    <row r="5" spans="2:24" ht="18.75" x14ac:dyDescent="0.3">
      <c r="B5" s="818" t="s">
        <v>489</v>
      </c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818"/>
      <c r="X5" s="28"/>
    </row>
    <row r="6" spans="2:24" ht="39.75" customHeight="1" x14ac:dyDescent="0.25">
      <c r="B6" s="833" t="s">
        <v>490</v>
      </c>
      <c r="C6" s="834"/>
      <c r="D6" s="834"/>
      <c r="E6" s="834"/>
      <c r="F6" s="834"/>
      <c r="G6" s="834"/>
      <c r="H6" s="834"/>
      <c r="I6" s="834"/>
      <c r="J6" s="834"/>
      <c r="K6" s="834"/>
      <c r="L6" s="834"/>
      <c r="M6" s="834"/>
      <c r="N6" s="834"/>
      <c r="O6" s="834"/>
      <c r="P6" s="834"/>
      <c r="Q6" s="834"/>
      <c r="R6" s="834"/>
      <c r="S6" s="834"/>
      <c r="T6" s="834"/>
      <c r="U6" s="834"/>
      <c r="V6" s="834"/>
      <c r="W6" s="834"/>
      <c r="X6" s="28"/>
    </row>
    <row r="7" spans="2:24" s="28" customFormat="1" ht="30.75" customHeight="1" x14ac:dyDescent="0.25">
      <c r="B7" s="833" t="s">
        <v>492</v>
      </c>
      <c r="C7" s="833"/>
      <c r="D7" s="833"/>
      <c r="E7" s="833"/>
      <c r="F7" s="833"/>
      <c r="G7" s="833"/>
      <c r="H7" s="833"/>
      <c r="I7" s="833"/>
      <c r="J7" s="833"/>
      <c r="K7" s="833"/>
      <c r="L7" s="833"/>
      <c r="M7" s="833"/>
      <c r="N7" s="833"/>
      <c r="O7" s="833"/>
      <c r="P7" s="833"/>
      <c r="Q7" s="833"/>
      <c r="R7" s="833"/>
      <c r="S7" s="833"/>
      <c r="T7" s="833"/>
      <c r="U7" s="833"/>
      <c r="V7" s="833"/>
      <c r="W7" s="833"/>
    </row>
    <row r="8" spans="2:24" ht="21" x14ac:dyDescent="0.35">
      <c r="B8" s="819" t="s">
        <v>14</v>
      </c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  <c r="W8" s="819"/>
      <c r="X8" s="28"/>
    </row>
    <row r="9" spans="2:24" x14ac:dyDescent="0.25">
      <c r="B9" s="832"/>
      <c r="C9" s="832"/>
      <c r="D9" s="832"/>
      <c r="E9" s="832"/>
      <c r="F9" s="832"/>
      <c r="G9" s="832"/>
      <c r="H9" s="832"/>
      <c r="I9" s="832"/>
      <c r="J9" s="832"/>
      <c r="K9" s="832"/>
      <c r="L9" s="832"/>
      <c r="M9" s="832"/>
      <c r="N9" s="832"/>
      <c r="O9" s="832"/>
      <c r="P9" s="832"/>
      <c r="Q9" s="832"/>
      <c r="R9" s="832"/>
      <c r="S9" s="832"/>
      <c r="T9" s="832"/>
      <c r="U9" s="832"/>
      <c r="V9" s="832"/>
      <c r="W9" s="832"/>
      <c r="X9" s="28"/>
    </row>
    <row r="10" spans="2:24" ht="22.5" x14ac:dyDescent="0.25">
      <c r="B10" s="28"/>
      <c r="C10" s="29"/>
      <c r="D10" s="29"/>
      <c r="E10" s="28"/>
      <c r="F10" s="28"/>
      <c r="G10" s="820" t="s">
        <v>20</v>
      </c>
      <c r="H10" s="821"/>
      <c r="I10" s="273"/>
      <c r="J10" s="170" t="s">
        <v>66</v>
      </c>
      <c r="K10" s="136" t="s">
        <v>67</v>
      </c>
      <c r="L10" s="136" t="s">
        <v>68</v>
      </c>
      <c r="M10" s="136" t="s">
        <v>69</v>
      </c>
      <c r="N10" s="136" t="s">
        <v>70</v>
      </c>
      <c r="O10" s="136" t="s">
        <v>71</v>
      </c>
      <c r="P10" s="136" t="s">
        <v>72</v>
      </c>
      <c r="Q10" s="136" t="s">
        <v>73</v>
      </c>
      <c r="R10" s="136" t="s">
        <v>74</v>
      </c>
      <c r="S10" s="136" t="s">
        <v>75</v>
      </c>
      <c r="T10" s="136" t="s">
        <v>5</v>
      </c>
      <c r="U10" s="174" t="s">
        <v>76</v>
      </c>
      <c r="V10" s="195"/>
      <c r="W10" s="307" t="s">
        <v>483</v>
      </c>
      <c r="X10" s="28"/>
    </row>
    <row r="11" spans="2:24" x14ac:dyDescent="0.25">
      <c r="B11" s="28"/>
      <c r="C11" s="29"/>
      <c r="D11" s="29"/>
      <c r="E11" s="28"/>
      <c r="F11" s="28"/>
      <c r="G11" s="822" t="s">
        <v>21</v>
      </c>
      <c r="H11" s="823"/>
      <c r="I11" s="274"/>
      <c r="J11" s="47">
        <v>0</v>
      </c>
      <c r="K11" s="47">
        <v>0</v>
      </c>
      <c r="L11" s="47">
        <v>20</v>
      </c>
      <c r="M11" s="47">
        <v>20</v>
      </c>
      <c r="N11" s="47">
        <v>21</v>
      </c>
      <c r="O11" s="47">
        <v>22</v>
      </c>
      <c r="P11" s="47">
        <v>21</v>
      </c>
      <c r="Q11" s="47">
        <v>23</v>
      </c>
      <c r="R11" s="47">
        <v>20</v>
      </c>
      <c r="S11" s="47">
        <v>20</v>
      </c>
      <c r="T11" s="47">
        <v>20</v>
      </c>
      <c r="U11" s="47">
        <v>19</v>
      </c>
      <c r="V11" s="190"/>
      <c r="W11" s="45">
        <f>SUM(K11:U11)</f>
        <v>206</v>
      </c>
      <c r="X11" s="28"/>
    </row>
    <row r="12" spans="2:24" x14ac:dyDescent="0.25">
      <c r="B12" s="28"/>
      <c r="C12" s="29"/>
      <c r="D12" s="29"/>
      <c r="E12" s="28"/>
      <c r="F12" s="28"/>
      <c r="G12" s="835" t="s">
        <v>22</v>
      </c>
      <c r="H12" s="836"/>
      <c r="I12" s="274"/>
      <c r="J12" s="303">
        <v>0</v>
      </c>
      <c r="K12" s="303">
        <v>0</v>
      </c>
      <c r="L12" s="303">
        <v>4</v>
      </c>
      <c r="M12" s="303">
        <v>5</v>
      </c>
      <c r="N12" s="303">
        <v>4</v>
      </c>
      <c r="O12" s="303">
        <v>4</v>
      </c>
      <c r="P12" s="303">
        <v>5</v>
      </c>
      <c r="Q12" s="303">
        <v>4</v>
      </c>
      <c r="R12" s="303">
        <v>4</v>
      </c>
      <c r="S12" s="303">
        <v>4</v>
      </c>
      <c r="T12" s="303">
        <v>4</v>
      </c>
      <c r="U12" s="303">
        <v>5</v>
      </c>
      <c r="V12" s="190"/>
      <c r="W12" s="45">
        <f>SUM(K12:U12)</f>
        <v>43</v>
      </c>
      <c r="X12" s="28"/>
    </row>
    <row r="13" spans="2:24" s="28" customFormat="1" x14ac:dyDescent="0.25">
      <c r="C13" s="29"/>
      <c r="D13" s="29"/>
      <c r="G13" s="837" t="s">
        <v>31</v>
      </c>
      <c r="H13" s="838"/>
      <c r="I13" s="274"/>
      <c r="J13" s="326">
        <v>0</v>
      </c>
      <c r="K13" s="326">
        <v>0</v>
      </c>
      <c r="L13" s="326">
        <v>4</v>
      </c>
      <c r="M13" s="326">
        <v>4</v>
      </c>
      <c r="N13" s="326">
        <v>5</v>
      </c>
      <c r="O13" s="326">
        <v>4</v>
      </c>
      <c r="P13" s="326">
        <v>4</v>
      </c>
      <c r="Q13" s="326">
        <v>5</v>
      </c>
      <c r="R13" s="326">
        <v>4</v>
      </c>
      <c r="S13" s="326">
        <v>4</v>
      </c>
      <c r="T13" s="326">
        <v>4</v>
      </c>
      <c r="U13" s="326">
        <v>4</v>
      </c>
      <c r="V13" s="190"/>
      <c r="W13" s="45">
        <f>SUM(K13:U13)</f>
        <v>42</v>
      </c>
    </row>
    <row r="14" spans="2:24" x14ac:dyDescent="0.25">
      <c r="B14" s="28"/>
      <c r="C14" s="28"/>
      <c r="E14" s="28"/>
      <c r="F14" s="28"/>
      <c r="G14" s="28"/>
      <c r="H14" s="28"/>
      <c r="N14" s="28"/>
      <c r="O14" s="28"/>
      <c r="P14" s="28"/>
      <c r="Q14" s="28"/>
      <c r="R14" s="28"/>
      <c r="S14" s="583"/>
      <c r="T14" s="28"/>
      <c r="U14" s="28"/>
      <c r="W14" s="349">
        <f>SUM(W11:W13)</f>
        <v>291</v>
      </c>
      <c r="X14" s="28"/>
    </row>
    <row r="15" spans="2:24" ht="28.5" customHeight="1" x14ac:dyDescent="0.25">
      <c r="B15" s="167" t="s">
        <v>9</v>
      </c>
      <c r="C15" s="93" t="s">
        <v>63</v>
      </c>
      <c r="D15" s="93" t="s">
        <v>231</v>
      </c>
      <c r="E15" s="168" t="s">
        <v>1</v>
      </c>
      <c r="F15" s="169" t="s">
        <v>2</v>
      </c>
      <c r="G15" s="169" t="s">
        <v>3</v>
      </c>
      <c r="H15" s="169" t="s">
        <v>4</v>
      </c>
      <c r="I15" s="290"/>
      <c r="J15" s="170" t="s">
        <v>66</v>
      </c>
      <c r="K15" s="136" t="s">
        <v>67</v>
      </c>
      <c r="L15" s="136" t="s">
        <v>68</v>
      </c>
      <c r="M15" s="136" t="s">
        <v>69</v>
      </c>
      <c r="N15" s="136" t="s">
        <v>70</v>
      </c>
      <c r="O15" s="136" t="s">
        <v>71</v>
      </c>
      <c r="P15" s="136" t="s">
        <v>72</v>
      </c>
      <c r="Q15" s="136" t="s">
        <v>73</v>
      </c>
      <c r="R15" s="136" t="s">
        <v>74</v>
      </c>
      <c r="S15" s="136" t="s">
        <v>75</v>
      </c>
      <c r="T15" s="136" t="s">
        <v>5</v>
      </c>
      <c r="U15" s="174" t="s">
        <v>76</v>
      </c>
      <c r="V15" s="300"/>
      <c r="W15" s="313" t="s">
        <v>16</v>
      </c>
      <c r="X15" s="28"/>
    </row>
    <row r="16" spans="2:24" ht="33.75" x14ac:dyDescent="0.25">
      <c r="B16" s="548" t="s">
        <v>0</v>
      </c>
      <c r="C16" s="546" t="s">
        <v>248</v>
      </c>
      <c r="D16" s="547" t="s">
        <v>296</v>
      </c>
      <c r="E16" s="321" t="s">
        <v>104</v>
      </c>
      <c r="F16" s="23">
        <v>1</v>
      </c>
      <c r="G16" s="23">
        <v>4</v>
      </c>
      <c r="H16" s="23">
        <f>$F$16*G16</f>
        <v>4</v>
      </c>
      <c r="I16" s="297"/>
      <c r="J16" s="31">
        <f>+J11*H16</f>
        <v>0</v>
      </c>
      <c r="K16" s="31">
        <f>+K11*H16</f>
        <v>0</v>
      </c>
      <c r="L16" s="31">
        <f>+L11*H16</f>
        <v>80</v>
      </c>
      <c r="M16" s="31">
        <f>+M11*H16</f>
        <v>80</v>
      </c>
      <c r="N16" s="31">
        <f>N11*H16</f>
        <v>84</v>
      </c>
      <c r="O16" s="31">
        <f t="shared" ref="O16:U16" si="0">$H$16*O11</f>
        <v>88</v>
      </c>
      <c r="P16" s="31">
        <f t="shared" si="0"/>
        <v>84</v>
      </c>
      <c r="Q16" s="31">
        <f t="shared" si="0"/>
        <v>92</v>
      </c>
      <c r="R16" s="31">
        <f t="shared" si="0"/>
        <v>80</v>
      </c>
      <c r="S16" s="31">
        <f t="shared" si="0"/>
        <v>80</v>
      </c>
      <c r="T16" s="31">
        <f t="shared" si="0"/>
        <v>80</v>
      </c>
      <c r="U16" s="31">
        <f t="shared" si="0"/>
        <v>76</v>
      </c>
      <c r="V16" s="362"/>
      <c r="W16" s="43">
        <f t="shared" ref="W16:W46" si="1">SUM(K16:U16)</f>
        <v>824</v>
      </c>
      <c r="X16" s="28"/>
    </row>
    <row r="17" spans="2:24" ht="33.75" x14ac:dyDescent="0.25">
      <c r="B17" s="548" t="s">
        <v>0</v>
      </c>
      <c r="C17" s="546" t="s">
        <v>249</v>
      </c>
      <c r="D17" s="547" t="s">
        <v>273</v>
      </c>
      <c r="E17" s="321" t="s">
        <v>91</v>
      </c>
      <c r="F17" s="23">
        <v>1</v>
      </c>
      <c r="G17" s="23">
        <v>3</v>
      </c>
      <c r="H17" s="23">
        <f>F17*G17</f>
        <v>3</v>
      </c>
      <c r="I17" s="297"/>
      <c r="J17" s="31">
        <f>+J11*H17</f>
        <v>0</v>
      </c>
      <c r="K17" s="31">
        <f>+K11*H17</f>
        <v>0</v>
      </c>
      <c r="L17" s="31">
        <f>+L11*H17</f>
        <v>60</v>
      </c>
      <c r="M17" s="31">
        <f>+M11*H17</f>
        <v>60</v>
      </c>
      <c r="N17" s="31">
        <f>N11*H17</f>
        <v>63</v>
      </c>
      <c r="O17" s="31">
        <f t="shared" ref="O17:U17" si="2">$H$17*O11</f>
        <v>66</v>
      </c>
      <c r="P17" s="31">
        <f t="shared" si="2"/>
        <v>63</v>
      </c>
      <c r="Q17" s="31">
        <f t="shared" si="2"/>
        <v>69</v>
      </c>
      <c r="R17" s="31">
        <f t="shared" si="2"/>
        <v>60</v>
      </c>
      <c r="S17" s="31">
        <f t="shared" si="2"/>
        <v>60</v>
      </c>
      <c r="T17" s="31">
        <f t="shared" si="2"/>
        <v>60</v>
      </c>
      <c r="U17" s="31">
        <f t="shared" si="2"/>
        <v>57</v>
      </c>
      <c r="V17" s="201"/>
      <c r="W17" s="43">
        <f t="shared" si="1"/>
        <v>618</v>
      </c>
      <c r="X17" s="28"/>
    </row>
    <row r="18" spans="2:24" ht="56.25" x14ac:dyDescent="0.25">
      <c r="B18" s="548" t="s">
        <v>0</v>
      </c>
      <c r="C18" s="547" t="s">
        <v>250</v>
      </c>
      <c r="D18" s="547" t="s">
        <v>386</v>
      </c>
      <c r="E18" s="321" t="s">
        <v>83</v>
      </c>
      <c r="F18" s="23">
        <v>2</v>
      </c>
      <c r="G18" s="23">
        <v>8</v>
      </c>
      <c r="H18" s="23">
        <f>F18*G18</f>
        <v>16</v>
      </c>
      <c r="I18" s="297"/>
      <c r="J18" s="31">
        <f>+J11*H18</f>
        <v>0</v>
      </c>
      <c r="K18" s="31">
        <f>+K11*H18</f>
        <v>0</v>
      </c>
      <c r="L18" s="31">
        <f>+L11*H18</f>
        <v>320</v>
      </c>
      <c r="M18" s="31">
        <f>+M11*H18</f>
        <v>320</v>
      </c>
      <c r="N18" s="31">
        <f>N11*H18</f>
        <v>336</v>
      </c>
      <c r="O18" s="31">
        <f t="shared" ref="O18:U18" si="3">$H$18*O11</f>
        <v>352</v>
      </c>
      <c r="P18" s="31">
        <f t="shared" si="3"/>
        <v>336</v>
      </c>
      <c r="Q18" s="31">
        <f t="shared" si="3"/>
        <v>368</v>
      </c>
      <c r="R18" s="31">
        <f t="shared" si="3"/>
        <v>320</v>
      </c>
      <c r="S18" s="31">
        <f t="shared" si="3"/>
        <v>320</v>
      </c>
      <c r="T18" s="31">
        <f t="shared" si="3"/>
        <v>320</v>
      </c>
      <c r="U18" s="31">
        <f t="shared" si="3"/>
        <v>304</v>
      </c>
      <c r="V18" s="201"/>
      <c r="W18" s="43">
        <f t="shared" si="1"/>
        <v>3296</v>
      </c>
      <c r="X18" s="28"/>
    </row>
    <row r="19" spans="2:24" s="28" customFormat="1" ht="57.75" customHeight="1" x14ac:dyDescent="0.25">
      <c r="B19" s="548" t="s">
        <v>0</v>
      </c>
      <c r="C19" s="547" t="s">
        <v>250</v>
      </c>
      <c r="D19" s="547" t="s">
        <v>386</v>
      </c>
      <c r="E19" s="321" t="s">
        <v>118</v>
      </c>
      <c r="F19" s="23">
        <v>1</v>
      </c>
      <c r="G19" s="23">
        <v>4</v>
      </c>
      <c r="H19" s="23">
        <f>F19*G19</f>
        <v>4</v>
      </c>
      <c r="I19" s="297"/>
      <c r="J19" s="31">
        <f>+J11*H19</f>
        <v>0</v>
      </c>
      <c r="K19" s="31">
        <f>+K11*H19</f>
        <v>0</v>
      </c>
      <c r="L19" s="31">
        <f>+L11*H19</f>
        <v>80</v>
      </c>
      <c r="M19" s="31">
        <f>+M11*H19</f>
        <v>80</v>
      </c>
      <c r="N19" s="31">
        <f>N11*H19</f>
        <v>84</v>
      </c>
      <c r="O19" s="31">
        <f t="shared" ref="O19:U19" si="4">$H$19*O11</f>
        <v>88</v>
      </c>
      <c r="P19" s="31">
        <f t="shared" si="4"/>
        <v>84</v>
      </c>
      <c r="Q19" s="31">
        <f t="shared" si="4"/>
        <v>92</v>
      </c>
      <c r="R19" s="31">
        <f t="shared" si="4"/>
        <v>80</v>
      </c>
      <c r="S19" s="31">
        <f t="shared" si="4"/>
        <v>80</v>
      </c>
      <c r="T19" s="31">
        <f t="shared" si="4"/>
        <v>80</v>
      </c>
      <c r="U19" s="31">
        <f t="shared" si="4"/>
        <v>76</v>
      </c>
      <c r="V19" s="201"/>
      <c r="W19" s="43">
        <f t="shared" si="1"/>
        <v>824</v>
      </c>
    </row>
    <row r="20" spans="2:24" s="28" customFormat="1" ht="56.25" x14ac:dyDescent="0.25">
      <c r="B20" s="548" t="s">
        <v>0</v>
      </c>
      <c r="C20" s="547" t="s">
        <v>251</v>
      </c>
      <c r="D20" s="547" t="s">
        <v>387</v>
      </c>
      <c r="E20" s="321" t="s">
        <v>91</v>
      </c>
      <c r="F20" s="359">
        <v>1</v>
      </c>
      <c r="G20" s="359">
        <v>3</v>
      </c>
      <c r="H20" s="359">
        <f t="shared" ref="H20:H29" si="5">F20*G20</f>
        <v>3</v>
      </c>
      <c r="I20" s="297"/>
      <c r="J20" s="31">
        <f>+J11*H20</f>
        <v>0</v>
      </c>
      <c r="K20" s="31">
        <f>+K11*H20</f>
        <v>0</v>
      </c>
      <c r="L20" s="31">
        <f>+L11*H20</f>
        <v>60</v>
      </c>
      <c r="M20" s="31">
        <f>+M11*H20</f>
        <v>60</v>
      </c>
      <c r="N20" s="31">
        <f>N11*H20</f>
        <v>63</v>
      </c>
      <c r="O20" s="31">
        <f t="shared" ref="O20:U20" si="6">$H$20*O11</f>
        <v>66</v>
      </c>
      <c r="P20" s="31">
        <f t="shared" si="6"/>
        <v>63</v>
      </c>
      <c r="Q20" s="31">
        <f t="shared" si="6"/>
        <v>69</v>
      </c>
      <c r="R20" s="31">
        <f t="shared" si="6"/>
        <v>60</v>
      </c>
      <c r="S20" s="31">
        <f t="shared" si="6"/>
        <v>60</v>
      </c>
      <c r="T20" s="31">
        <f t="shared" si="6"/>
        <v>60</v>
      </c>
      <c r="U20" s="31">
        <f t="shared" si="6"/>
        <v>57</v>
      </c>
      <c r="V20" s="201"/>
      <c r="W20" s="43">
        <f t="shared" si="1"/>
        <v>618</v>
      </c>
    </row>
    <row r="21" spans="2:24" s="28" customFormat="1" ht="56.25" x14ac:dyDescent="0.25">
      <c r="B21" s="548" t="s">
        <v>0</v>
      </c>
      <c r="C21" s="547" t="s">
        <v>253</v>
      </c>
      <c r="D21" s="547" t="s">
        <v>388</v>
      </c>
      <c r="E21" s="321" t="s">
        <v>133</v>
      </c>
      <c r="F21" s="359">
        <v>1</v>
      </c>
      <c r="G21" s="359">
        <v>2</v>
      </c>
      <c r="H21" s="359">
        <f t="shared" si="5"/>
        <v>2</v>
      </c>
      <c r="I21" s="297"/>
      <c r="J21" s="31">
        <f>+J11*H21</f>
        <v>0</v>
      </c>
      <c r="K21" s="31">
        <f>+K11*H21</f>
        <v>0</v>
      </c>
      <c r="L21" s="31">
        <f>+L11*H21</f>
        <v>40</v>
      </c>
      <c r="M21" s="31">
        <f>+M11*H21</f>
        <v>40</v>
      </c>
      <c r="N21" s="31">
        <f>N11*H21</f>
        <v>42</v>
      </c>
      <c r="O21" s="31">
        <f>+O11*H21</f>
        <v>44</v>
      </c>
      <c r="P21" s="31">
        <f>+P11*H21</f>
        <v>42</v>
      </c>
      <c r="Q21" s="31">
        <f>+Q11*H21</f>
        <v>46</v>
      </c>
      <c r="R21" s="31">
        <f>+R11*H21</f>
        <v>40</v>
      </c>
      <c r="S21" s="31">
        <f>+S11*H21</f>
        <v>40</v>
      </c>
      <c r="T21" s="31">
        <f>+T11*H21</f>
        <v>40</v>
      </c>
      <c r="U21" s="31">
        <f>+U11*H21</f>
        <v>38</v>
      </c>
      <c r="V21" s="201"/>
      <c r="W21" s="43">
        <f t="shared" si="1"/>
        <v>412</v>
      </c>
    </row>
    <row r="22" spans="2:24" s="28" customFormat="1" ht="56.25" x14ac:dyDescent="0.25">
      <c r="B22" s="548" t="s">
        <v>0</v>
      </c>
      <c r="C22" s="547" t="s">
        <v>254</v>
      </c>
      <c r="D22" s="547" t="s">
        <v>389</v>
      </c>
      <c r="E22" s="321" t="s">
        <v>134</v>
      </c>
      <c r="F22" s="359">
        <v>1</v>
      </c>
      <c r="G22" s="359">
        <v>1</v>
      </c>
      <c r="H22" s="359">
        <f t="shared" si="5"/>
        <v>1</v>
      </c>
      <c r="I22" s="297"/>
      <c r="J22" s="31">
        <f>+J11*H22</f>
        <v>0</v>
      </c>
      <c r="K22" s="31">
        <f>+K11*H22</f>
        <v>0</v>
      </c>
      <c r="L22" s="31">
        <f>+L11*H22</f>
        <v>20</v>
      </c>
      <c r="M22" s="31">
        <f>+M11*H22</f>
        <v>20</v>
      </c>
      <c r="N22" s="31">
        <f>+N11*H22</f>
        <v>21</v>
      </c>
      <c r="O22" s="31">
        <f>+O11*H22</f>
        <v>22</v>
      </c>
      <c r="P22" s="31">
        <f>+P11*H22</f>
        <v>21</v>
      </c>
      <c r="Q22" s="31">
        <f>+Q11*H22</f>
        <v>23</v>
      </c>
      <c r="R22" s="31">
        <f>+R11*H22</f>
        <v>20</v>
      </c>
      <c r="S22" s="31">
        <f>+S11*H22</f>
        <v>20</v>
      </c>
      <c r="T22" s="31">
        <f>+T11*H22</f>
        <v>20</v>
      </c>
      <c r="U22" s="31">
        <f>+U11*H22</f>
        <v>19</v>
      </c>
      <c r="V22" s="201"/>
      <c r="W22" s="43">
        <f t="shared" si="1"/>
        <v>206</v>
      </c>
    </row>
    <row r="23" spans="2:24" s="28" customFormat="1" ht="56.25" x14ac:dyDescent="0.25">
      <c r="B23" s="548" t="s">
        <v>0</v>
      </c>
      <c r="C23" s="547" t="s">
        <v>255</v>
      </c>
      <c r="D23" s="547" t="s">
        <v>390</v>
      </c>
      <c r="E23" s="321" t="s">
        <v>135</v>
      </c>
      <c r="F23" s="359">
        <v>1</v>
      </c>
      <c r="G23" s="359">
        <v>1</v>
      </c>
      <c r="H23" s="359">
        <f t="shared" si="5"/>
        <v>1</v>
      </c>
      <c r="I23" s="297"/>
      <c r="J23" s="31">
        <f>+J11*H23</f>
        <v>0</v>
      </c>
      <c r="K23" s="31">
        <f>+K11*H23</f>
        <v>0</v>
      </c>
      <c r="L23" s="31">
        <f>+L11*H23</f>
        <v>20</v>
      </c>
      <c r="M23" s="31">
        <f>+M11*H23</f>
        <v>20</v>
      </c>
      <c r="N23" s="31">
        <f>+N11*H23</f>
        <v>21</v>
      </c>
      <c r="O23" s="31">
        <f>+O11*H23</f>
        <v>22</v>
      </c>
      <c r="P23" s="31">
        <f>+P11*H23</f>
        <v>21</v>
      </c>
      <c r="Q23" s="31">
        <f>+Q11*H23</f>
        <v>23</v>
      </c>
      <c r="R23" s="31">
        <f>+R11*H23</f>
        <v>20</v>
      </c>
      <c r="S23" s="31">
        <f>+S11*H23</f>
        <v>20</v>
      </c>
      <c r="T23" s="31">
        <f>+T11*H23</f>
        <v>20</v>
      </c>
      <c r="U23" s="31">
        <f>+U11*H23</f>
        <v>19</v>
      </c>
      <c r="V23" s="201"/>
      <c r="W23" s="43">
        <f t="shared" si="1"/>
        <v>206</v>
      </c>
    </row>
    <row r="24" spans="2:24" s="28" customFormat="1" ht="56.25" x14ac:dyDescent="0.25">
      <c r="B24" s="548" t="s">
        <v>0</v>
      </c>
      <c r="C24" s="547" t="s">
        <v>256</v>
      </c>
      <c r="D24" s="547" t="s">
        <v>390</v>
      </c>
      <c r="E24" s="321" t="s">
        <v>136</v>
      </c>
      <c r="F24" s="359">
        <v>1</v>
      </c>
      <c r="G24" s="359">
        <v>1</v>
      </c>
      <c r="H24" s="359">
        <f t="shared" si="5"/>
        <v>1</v>
      </c>
      <c r="I24" s="297"/>
      <c r="J24" s="31">
        <f>+J11*H24</f>
        <v>0</v>
      </c>
      <c r="K24" s="31">
        <f>+K11*H24</f>
        <v>0</v>
      </c>
      <c r="L24" s="31">
        <f>+L11*H24</f>
        <v>20</v>
      </c>
      <c r="M24" s="31">
        <f>+M11*H24</f>
        <v>20</v>
      </c>
      <c r="N24" s="31">
        <f>+N11*H24</f>
        <v>21</v>
      </c>
      <c r="O24" s="31">
        <f>+O11*H24</f>
        <v>22</v>
      </c>
      <c r="P24" s="31">
        <f>+P11*H24</f>
        <v>21</v>
      </c>
      <c r="Q24" s="31">
        <f>+Q11*H24</f>
        <v>23</v>
      </c>
      <c r="R24" s="31">
        <f>+R11*H24</f>
        <v>20</v>
      </c>
      <c r="S24" s="31">
        <f>+S11*H24</f>
        <v>20</v>
      </c>
      <c r="T24" s="31">
        <f>+T11*H24</f>
        <v>20</v>
      </c>
      <c r="U24" s="31">
        <f>+U11*H24</f>
        <v>19</v>
      </c>
      <c r="V24" s="201"/>
      <c r="W24" s="43">
        <f t="shared" si="1"/>
        <v>206</v>
      </c>
    </row>
    <row r="25" spans="2:24" s="28" customFormat="1" ht="56.25" x14ac:dyDescent="0.25">
      <c r="B25" s="548" t="s">
        <v>0</v>
      </c>
      <c r="C25" s="547" t="s">
        <v>257</v>
      </c>
      <c r="D25" s="547" t="s">
        <v>390</v>
      </c>
      <c r="E25" s="321" t="s">
        <v>85</v>
      </c>
      <c r="F25" s="359">
        <v>1</v>
      </c>
      <c r="G25" s="359">
        <v>2</v>
      </c>
      <c r="H25" s="359">
        <f t="shared" si="5"/>
        <v>2</v>
      </c>
      <c r="I25" s="297"/>
      <c r="J25" s="31">
        <f>+J11*H25</f>
        <v>0</v>
      </c>
      <c r="K25" s="31">
        <f>+K11*H25</f>
        <v>0</v>
      </c>
      <c r="L25" s="31">
        <f>+L11*H25</f>
        <v>40</v>
      </c>
      <c r="M25" s="31">
        <f>+M11*H25</f>
        <v>40</v>
      </c>
      <c r="N25" s="31">
        <f>+N11*H25</f>
        <v>42</v>
      </c>
      <c r="O25" s="31">
        <f>+O11*H25</f>
        <v>44</v>
      </c>
      <c r="P25" s="31">
        <f>+P11*H25</f>
        <v>42</v>
      </c>
      <c r="Q25" s="31">
        <f>+Q11*H25</f>
        <v>46</v>
      </c>
      <c r="R25" s="31">
        <f>+R11*H25</f>
        <v>40</v>
      </c>
      <c r="S25" s="31">
        <f>+S11*H25</f>
        <v>40</v>
      </c>
      <c r="T25" s="31">
        <f>+T11*H25</f>
        <v>40</v>
      </c>
      <c r="U25" s="31">
        <f>+U11*H25</f>
        <v>38</v>
      </c>
      <c r="V25" s="201"/>
      <c r="W25" s="43">
        <f t="shared" si="1"/>
        <v>412</v>
      </c>
    </row>
    <row r="26" spans="2:24" s="28" customFormat="1" ht="56.25" x14ac:dyDescent="0.25">
      <c r="B26" s="548" t="s">
        <v>0</v>
      </c>
      <c r="C26" s="547" t="s">
        <v>258</v>
      </c>
      <c r="D26" s="547" t="s">
        <v>390</v>
      </c>
      <c r="E26" s="321" t="s">
        <v>137</v>
      </c>
      <c r="F26" s="359">
        <v>1</v>
      </c>
      <c r="G26" s="359">
        <v>2</v>
      </c>
      <c r="H26" s="359">
        <f>F26*G26</f>
        <v>2</v>
      </c>
      <c r="I26" s="297"/>
      <c r="J26" s="31">
        <f>+J11*H26</f>
        <v>0</v>
      </c>
      <c r="K26" s="31">
        <f>+K11*H26</f>
        <v>0</v>
      </c>
      <c r="L26" s="31">
        <f>+L11*H26</f>
        <v>40</v>
      </c>
      <c r="M26" s="31">
        <f>+M11*H26</f>
        <v>40</v>
      </c>
      <c r="N26" s="31">
        <f>+N11*H26</f>
        <v>42</v>
      </c>
      <c r="O26" s="31">
        <f>+O11*H26</f>
        <v>44</v>
      </c>
      <c r="P26" s="31">
        <f>+P11*H26</f>
        <v>42</v>
      </c>
      <c r="Q26" s="31">
        <f>+Q11*H26</f>
        <v>46</v>
      </c>
      <c r="R26" s="31">
        <f>+R11*H26</f>
        <v>40</v>
      </c>
      <c r="S26" s="31">
        <f>+S11*H26</f>
        <v>40</v>
      </c>
      <c r="T26" s="31">
        <f>+T11*H26</f>
        <v>40</v>
      </c>
      <c r="U26" s="31">
        <f>+U11*H26</f>
        <v>38</v>
      </c>
      <c r="V26" s="201"/>
      <c r="W26" s="43">
        <f t="shared" si="1"/>
        <v>412</v>
      </c>
    </row>
    <row r="27" spans="2:24" s="28" customFormat="1" ht="56.25" x14ac:dyDescent="0.25">
      <c r="B27" s="548" t="s">
        <v>0</v>
      </c>
      <c r="C27" s="547" t="s">
        <v>259</v>
      </c>
      <c r="D27" s="547" t="s">
        <v>390</v>
      </c>
      <c r="E27" s="321" t="s">
        <v>138</v>
      </c>
      <c r="F27" s="359">
        <v>1</v>
      </c>
      <c r="G27" s="359">
        <v>2</v>
      </c>
      <c r="H27" s="359">
        <f>F27*G27</f>
        <v>2</v>
      </c>
      <c r="I27" s="297"/>
      <c r="J27" s="31">
        <f>+J11*H27</f>
        <v>0</v>
      </c>
      <c r="K27" s="31">
        <f>+K11*H27</f>
        <v>0</v>
      </c>
      <c r="L27" s="31">
        <f>+L11*H27</f>
        <v>40</v>
      </c>
      <c r="M27" s="31">
        <f>+M11*H27</f>
        <v>40</v>
      </c>
      <c r="N27" s="31">
        <f>+N11*H27</f>
        <v>42</v>
      </c>
      <c r="O27" s="31">
        <f>+O11*H27</f>
        <v>44</v>
      </c>
      <c r="P27" s="31">
        <f>+P11*H27</f>
        <v>42</v>
      </c>
      <c r="Q27" s="31">
        <f>+Q11*H27</f>
        <v>46</v>
      </c>
      <c r="R27" s="31">
        <f>+R11*H27</f>
        <v>40</v>
      </c>
      <c r="S27" s="31">
        <f>+S11*H27</f>
        <v>40</v>
      </c>
      <c r="T27" s="31">
        <f>+T11*H27</f>
        <v>40</v>
      </c>
      <c r="U27" s="31">
        <f>+U11*H27</f>
        <v>38</v>
      </c>
      <c r="V27" s="201"/>
      <c r="W27" s="43">
        <f t="shared" si="1"/>
        <v>412</v>
      </c>
    </row>
    <row r="28" spans="2:24" s="28" customFormat="1" ht="56.25" x14ac:dyDescent="0.25">
      <c r="B28" s="548" t="s">
        <v>0</v>
      </c>
      <c r="C28" s="547" t="s">
        <v>260</v>
      </c>
      <c r="D28" s="547" t="s">
        <v>391</v>
      </c>
      <c r="E28" s="321" t="s">
        <v>138</v>
      </c>
      <c r="F28" s="359">
        <v>1</v>
      </c>
      <c r="G28" s="359">
        <v>2</v>
      </c>
      <c r="H28" s="359">
        <f>F28*G28</f>
        <v>2</v>
      </c>
      <c r="I28" s="297"/>
      <c r="J28" s="31">
        <f>+J11*H28</f>
        <v>0</v>
      </c>
      <c r="K28" s="31">
        <f>+K11*H28</f>
        <v>0</v>
      </c>
      <c r="L28" s="31">
        <f>+L11*H28</f>
        <v>40</v>
      </c>
      <c r="M28" s="31">
        <f>+M11*H28</f>
        <v>40</v>
      </c>
      <c r="N28" s="31">
        <f>+N11*H28</f>
        <v>42</v>
      </c>
      <c r="O28" s="31">
        <f>+O11*H28</f>
        <v>44</v>
      </c>
      <c r="P28" s="31">
        <f>+P11*H28</f>
        <v>42</v>
      </c>
      <c r="Q28" s="31">
        <f>+Q11*H28</f>
        <v>46</v>
      </c>
      <c r="R28" s="31">
        <f>+R11*H28</f>
        <v>40</v>
      </c>
      <c r="S28" s="31">
        <f>+S11*H28</f>
        <v>40</v>
      </c>
      <c r="T28" s="31">
        <f>+T11*H28</f>
        <v>40</v>
      </c>
      <c r="U28" s="31">
        <f>+U11*H28</f>
        <v>38</v>
      </c>
      <c r="V28" s="201"/>
      <c r="W28" s="43">
        <f t="shared" si="1"/>
        <v>412</v>
      </c>
    </row>
    <row r="29" spans="2:24" s="28" customFormat="1" ht="45" x14ac:dyDescent="0.25">
      <c r="B29" s="548" t="s">
        <v>0</v>
      </c>
      <c r="C29" s="547" t="s">
        <v>261</v>
      </c>
      <c r="D29" s="547" t="s">
        <v>392</v>
      </c>
      <c r="E29" s="321" t="s">
        <v>83</v>
      </c>
      <c r="F29" s="359">
        <v>1</v>
      </c>
      <c r="G29" s="359">
        <v>8</v>
      </c>
      <c r="H29" s="359">
        <f t="shared" si="5"/>
        <v>8</v>
      </c>
      <c r="I29" s="297"/>
      <c r="J29" s="31">
        <f>+J11*H29</f>
        <v>0</v>
      </c>
      <c r="K29" s="31">
        <f>+K11*H29</f>
        <v>0</v>
      </c>
      <c r="L29" s="31">
        <f>+L11*H29</f>
        <v>160</v>
      </c>
      <c r="M29" s="31">
        <f>+M11*H29</f>
        <v>160</v>
      </c>
      <c r="N29" s="31">
        <f>+N11*H29</f>
        <v>168</v>
      </c>
      <c r="O29" s="31">
        <f>+O11*H29</f>
        <v>176</v>
      </c>
      <c r="P29" s="31">
        <f>+P11*H29</f>
        <v>168</v>
      </c>
      <c r="Q29" s="31">
        <f>+Q11*H29</f>
        <v>184</v>
      </c>
      <c r="R29" s="31">
        <f>+R11*H29</f>
        <v>160</v>
      </c>
      <c r="S29" s="31">
        <f>+S11*H29</f>
        <v>160</v>
      </c>
      <c r="T29" s="31">
        <f>+T11*H29</f>
        <v>160</v>
      </c>
      <c r="U29" s="31">
        <f>+U11*H29</f>
        <v>152</v>
      </c>
      <c r="V29" s="201"/>
      <c r="W29" s="43">
        <f t="shared" si="1"/>
        <v>1648</v>
      </c>
    </row>
    <row r="30" spans="2:24" ht="22.5" x14ac:dyDescent="0.25">
      <c r="B30" s="548" t="s">
        <v>0</v>
      </c>
      <c r="C30" s="547" t="s">
        <v>262</v>
      </c>
      <c r="D30" s="547" t="s">
        <v>238</v>
      </c>
      <c r="E30" s="321" t="s">
        <v>91</v>
      </c>
      <c r="F30" s="23">
        <v>1</v>
      </c>
      <c r="G30" s="23">
        <v>3</v>
      </c>
      <c r="H30" s="23">
        <f t="shared" ref="H30:H35" si="7">F30*G30</f>
        <v>3</v>
      </c>
      <c r="I30" s="297"/>
      <c r="J30" s="31">
        <f>+J11*H30</f>
        <v>0</v>
      </c>
      <c r="K30" s="31">
        <f>+K11*H30</f>
        <v>0</v>
      </c>
      <c r="L30" s="31">
        <f>+L11*H30</f>
        <v>60</v>
      </c>
      <c r="M30" s="31">
        <f>+M11*H30</f>
        <v>60</v>
      </c>
      <c r="N30" s="31">
        <f>N11*H30</f>
        <v>63</v>
      </c>
      <c r="O30" s="31">
        <f>O11*H30</f>
        <v>66</v>
      </c>
      <c r="P30" s="31">
        <f>P11*H30</f>
        <v>63</v>
      </c>
      <c r="Q30" s="31">
        <f>Q11*H30</f>
        <v>69</v>
      </c>
      <c r="R30" s="31">
        <f>R11*H30</f>
        <v>60</v>
      </c>
      <c r="S30" s="31">
        <f>S11*H30</f>
        <v>60</v>
      </c>
      <c r="T30" s="31">
        <f>T11*H30</f>
        <v>60</v>
      </c>
      <c r="U30" s="31">
        <f>U11*H30</f>
        <v>57</v>
      </c>
      <c r="V30" s="201"/>
      <c r="W30" s="43">
        <f t="shared" si="1"/>
        <v>618</v>
      </c>
      <c r="X30" s="28"/>
    </row>
    <row r="31" spans="2:24" s="112" customFormat="1" ht="28.5" customHeight="1" x14ac:dyDescent="0.25">
      <c r="B31" s="684" t="s">
        <v>0</v>
      </c>
      <c r="C31" s="582" t="s">
        <v>442</v>
      </c>
      <c r="D31" s="582" t="s">
        <v>443</v>
      </c>
      <c r="E31" s="321" t="s">
        <v>94</v>
      </c>
      <c r="F31" s="736">
        <v>1</v>
      </c>
      <c r="G31" s="736">
        <v>4</v>
      </c>
      <c r="H31" s="736">
        <f t="shared" si="7"/>
        <v>4</v>
      </c>
      <c r="I31" s="297"/>
      <c r="J31" s="31">
        <f>+J11*H31</f>
        <v>0</v>
      </c>
      <c r="K31" s="31">
        <f>+K11*H31</f>
        <v>0</v>
      </c>
      <c r="L31" s="31">
        <f>+L11*H31</f>
        <v>80</v>
      </c>
      <c r="M31" s="31">
        <f>+M11*H31</f>
        <v>80</v>
      </c>
      <c r="N31" s="31">
        <f>N11*H31</f>
        <v>84</v>
      </c>
      <c r="O31" s="31">
        <f>O11*H31</f>
        <v>88</v>
      </c>
      <c r="P31" s="31">
        <f>P11*H31</f>
        <v>84</v>
      </c>
      <c r="Q31" s="31">
        <f>Q11*H31</f>
        <v>92</v>
      </c>
      <c r="R31" s="31">
        <f>R11*H31</f>
        <v>80</v>
      </c>
      <c r="S31" s="31">
        <f>S11*H31</f>
        <v>80</v>
      </c>
      <c r="T31" s="31">
        <f>T11*H31</f>
        <v>80</v>
      </c>
      <c r="U31" s="31">
        <f>U11*H31</f>
        <v>76</v>
      </c>
      <c r="V31" s="201"/>
      <c r="W31" s="90">
        <f t="shared" si="1"/>
        <v>824</v>
      </c>
    </row>
    <row r="32" spans="2:24" ht="22.5" x14ac:dyDescent="0.25">
      <c r="B32" s="548" t="s">
        <v>0</v>
      </c>
      <c r="C32" s="581" t="s">
        <v>397</v>
      </c>
      <c r="D32" s="581" t="s">
        <v>393</v>
      </c>
      <c r="E32" s="321" t="s">
        <v>83</v>
      </c>
      <c r="F32" s="23">
        <v>4</v>
      </c>
      <c r="G32" s="23">
        <v>8</v>
      </c>
      <c r="H32" s="23">
        <f t="shared" si="7"/>
        <v>32</v>
      </c>
      <c r="I32" s="297"/>
      <c r="J32" s="31">
        <f>+J11*H32</f>
        <v>0</v>
      </c>
      <c r="K32" s="31">
        <f>+K11*H32</f>
        <v>0</v>
      </c>
      <c r="L32" s="31">
        <f>+L11*H32</f>
        <v>640</v>
      </c>
      <c r="M32" s="31">
        <f>+M11*H32</f>
        <v>640</v>
      </c>
      <c r="N32" s="31">
        <f>N11*H32</f>
        <v>672</v>
      </c>
      <c r="O32" s="31">
        <f>O11*H32</f>
        <v>704</v>
      </c>
      <c r="P32" s="31">
        <f>P11*H32</f>
        <v>672</v>
      </c>
      <c r="Q32" s="31">
        <f>Q11*H32</f>
        <v>736</v>
      </c>
      <c r="R32" s="31">
        <f>R11*H32</f>
        <v>640</v>
      </c>
      <c r="S32" s="31">
        <f>S11*H32</f>
        <v>640</v>
      </c>
      <c r="T32" s="31">
        <f>T11*H32</f>
        <v>640</v>
      </c>
      <c r="U32" s="31">
        <f>U11*H32</f>
        <v>608</v>
      </c>
      <c r="V32" s="201"/>
      <c r="W32" s="43">
        <f t="shared" si="1"/>
        <v>6592</v>
      </c>
      <c r="X32" s="28"/>
    </row>
    <row r="33" spans="2:24" s="28" customFormat="1" ht="22.5" x14ac:dyDescent="0.25">
      <c r="B33" s="548" t="s">
        <v>0</v>
      </c>
      <c r="C33" s="581" t="s">
        <v>397</v>
      </c>
      <c r="D33" s="581" t="s">
        <v>393</v>
      </c>
      <c r="E33" s="321" t="s">
        <v>118</v>
      </c>
      <c r="F33" s="23">
        <v>2</v>
      </c>
      <c r="G33" s="23">
        <v>4</v>
      </c>
      <c r="H33" s="23">
        <f t="shared" si="7"/>
        <v>8</v>
      </c>
      <c r="I33" s="297"/>
      <c r="J33" s="31">
        <f>+J11*H33</f>
        <v>0</v>
      </c>
      <c r="K33" s="31">
        <f>+K11*H33</f>
        <v>0</v>
      </c>
      <c r="L33" s="31">
        <f>+L11*H33</f>
        <v>160</v>
      </c>
      <c r="M33" s="31">
        <f>+M11*H33</f>
        <v>160</v>
      </c>
      <c r="N33" s="31">
        <f>N11*H33</f>
        <v>168</v>
      </c>
      <c r="O33" s="31">
        <f>O11*H33</f>
        <v>176</v>
      </c>
      <c r="P33" s="31">
        <f>P11*H33</f>
        <v>168</v>
      </c>
      <c r="Q33" s="31">
        <f>Q11*H33</f>
        <v>184</v>
      </c>
      <c r="R33" s="31">
        <f>R11*H33</f>
        <v>160</v>
      </c>
      <c r="S33" s="31">
        <f>S11*H33</f>
        <v>160</v>
      </c>
      <c r="T33" s="31">
        <f>T11*H33</f>
        <v>160</v>
      </c>
      <c r="U33" s="31">
        <f>U11*H33</f>
        <v>152</v>
      </c>
      <c r="V33" s="201"/>
      <c r="W33" s="43">
        <f t="shared" si="1"/>
        <v>1648</v>
      </c>
    </row>
    <row r="34" spans="2:24" s="28" customFormat="1" ht="33.75" x14ac:dyDescent="0.25">
      <c r="B34" s="548" t="s">
        <v>10</v>
      </c>
      <c r="C34" s="581" t="s">
        <v>397</v>
      </c>
      <c r="D34" s="547" t="s">
        <v>395</v>
      </c>
      <c r="E34" s="321" t="s">
        <v>83</v>
      </c>
      <c r="F34" s="494">
        <v>4</v>
      </c>
      <c r="G34" s="494">
        <v>8</v>
      </c>
      <c r="H34" s="494">
        <f t="shared" si="7"/>
        <v>32</v>
      </c>
      <c r="I34" s="297"/>
      <c r="J34" s="31">
        <f>(J11*H34)</f>
        <v>0</v>
      </c>
      <c r="K34" s="31">
        <f>(K11*H34)</f>
        <v>0</v>
      </c>
      <c r="L34" s="31">
        <f>(L11*H34)</f>
        <v>640</v>
      </c>
      <c r="M34" s="31">
        <f>(M11*H34)</f>
        <v>640</v>
      </c>
      <c r="N34" s="31">
        <f>N11*H34</f>
        <v>672</v>
      </c>
      <c r="O34" s="31">
        <f>O11*H34</f>
        <v>704</v>
      </c>
      <c r="P34" s="31">
        <f>P11*H34</f>
        <v>672</v>
      </c>
      <c r="Q34" s="31">
        <f>Q11*H34</f>
        <v>736</v>
      </c>
      <c r="R34" s="31">
        <f>R11*H34</f>
        <v>640</v>
      </c>
      <c r="S34" s="31">
        <f>S11*H34</f>
        <v>640</v>
      </c>
      <c r="T34" s="31">
        <f>T11*H34</f>
        <v>640</v>
      </c>
      <c r="U34" s="31">
        <f>U11*H34</f>
        <v>608</v>
      </c>
      <c r="V34" s="201"/>
      <c r="W34" s="43">
        <f t="shared" si="1"/>
        <v>6592</v>
      </c>
    </row>
    <row r="35" spans="2:24" s="28" customFormat="1" ht="33.75" x14ac:dyDescent="0.25">
      <c r="B35" s="548" t="s">
        <v>10</v>
      </c>
      <c r="C35" s="581" t="s">
        <v>397</v>
      </c>
      <c r="D35" s="547" t="s">
        <v>395</v>
      </c>
      <c r="E35" s="321" t="s">
        <v>118</v>
      </c>
      <c r="F35" s="494">
        <v>2</v>
      </c>
      <c r="G35" s="494">
        <v>4</v>
      </c>
      <c r="H35" s="494">
        <f t="shared" si="7"/>
        <v>8</v>
      </c>
      <c r="I35" s="297"/>
      <c r="J35" s="31">
        <f>(J11*H35)</f>
        <v>0</v>
      </c>
      <c r="K35" s="31">
        <f>(K11*H35)</f>
        <v>0</v>
      </c>
      <c r="L35" s="31">
        <f>(L11*H35)</f>
        <v>160</v>
      </c>
      <c r="M35" s="31">
        <f>(M11*H35)</f>
        <v>160</v>
      </c>
      <c r="N35" s="31">
        <f>N11*H35</f>
        <v>168</v>
      </c>
      <c r="O35" s="31">
        <f>O11*H35</f>
        <v>176</v>
      </c>
      <c r="P35" s="31">
        <f>P11*H35</f>
        <v>168</v>
      </c>
      <c r="Q35" s="31">
        <f>Q11*H35</f>
        <v>184</v>
      </c>
      <c r="R35" s="31">
        <f>R11*H35</f>
        <v>160</v>
      </c>
      <c r="S35" s="31">
        <f>S11*H35</f>
        <v>160</v>
      </c>
      <c r="T35" s="31">
        <f>T11*H35</f>
        <v>160</v>
      </c>
      <c r="U35" s="31">
        <f>U11*H35</f>
        <v>152</v>
      </c>
      <c r="V35" s="201"/>
      <c r="W35" s="43">
        <f t="shared" si="1"/>
        <v>1648</v>
      </c>
    </row>
    <row r="36" spans="2:24" ht="33.75" x14ac:dyDescent="0.25">
      <c r="B36" s="548" t="s">
        <v>11</v>
      </c>
      <c r="C36" s="547" t="s">
        <v>250</v>
      </c>
      <c r="D36" s="547" t="s">
        <v>264</v>
      </c>
      <c r="E36" s="321" t="s">
        <v>97</v>
      </c>
      <c r="F36" s="357">
        <v>4</v>
      </c>
      <c r="G36" s="357">
        <v>8</v>
      </c>
      <c r="H36" s="357">
        <f t="shared" ref="H36:H46" si="8">F36*G36</f>
        <v>32</v>
      </c>
      <c r="I36" s="297"/>
      <c r="J36" s="31">
        <f>+J11*H36</f>
        <v>0</v>
      </c>
      <c r="K36" s="31">
        <f>+K11*H36</f>
        <v>0</v>
      </c>
      <c r="L36" s="31">
        <f>+L11*H36</f>
        <v>640</v>
      </c>
      <c r="M36" s="31">
        <f>+M11*H36</f>
        <v>640</v>
      </c>
      <c r="N36" s="31">
        <f>N11*H36</f>
        <v>672</v>
      </c>
      <c r="O36" s="31">
        <f>O11*H36</f>
        <v>704</v>
      </c>
      <c r="P36" s="31">
        <f>P11*H36</f>
        <v>672</v>
      </c>
      <c r="Q36" s="31">
        <f>Q11*H36</f>
        <v>736</v>
      </c>
      <c r="R36" s="31">
        <f>R11*H36</f>
        <v>640</v>
      </c>
      <c r="S36" s="31">
        <f>S11*H36</f>
        <v>640</v>
      </c>
      <c r="T36" s="31">
        <f>T11*H36</f>
        <v>640</v>
      </c>
      <c r="U36" s="31">
        <f>U11*H36</f>
        <v>608</v>
      </c>
      <c r="V36" s="201"/>
      <c r="W36" s="43">
        <f t="shared" si="1"/>
        <v>6592</v>
      </c>
      <c r="X36" s="28"/>
    </row>
    <row r="37" spans="2:24" ht="33.75" x14ac:dyDescent="0.25">
      <c r="B37" s="548" t="s">
        <v>11</v>
      </c>
      <c r="C37" s="547" t="s">
        <v>263</v>
      </c>
      <c r="D37" s="547" t="s">
        <v>265</v>
      </c>
      <c r="E37" s="323" t="s">
        <v>119</v>
      </c>
      <c r="F37" s="357">
        <v>1</v>
      </c>
      <c r="G37" s="357">
        <v>4</v>
      </c>
      <c r="H37" s="357">
        <f t="shared" si="8"/>
        <v>4</v>
      </c>
      <c r="I37" s="297"/>
      <c r="J37" s="44">
        <f>+J13*H37</f>
        <v>0</v>
      </c>
      <c r="K37" s="44">
        <f>+K13*H37</f>
        <v>0</v>
      </c>
      <c r="L37" s="44">
        <f>+L13*H37</f>
        <v>16</v>
      </c>
      <c r="M37" s="44">
        <f>+M13*H37</f>
        <v>16</v>
      </c>
      <c r="N37" s="44">
        <f>N13*H37</f>
        <v>20</v>
      </c>
      <c r="O37" s="44">
        <f>O13*H37</f>
        <v>16</v>
      </c>
      <c r="P37" s="44">
        <f>P13*H37</f>
        <v>16</v>
      </c>
      <c r="Q37" s="44">
        <f>Q13*H37</f>
        <v>20</v>
      </c>
      <c r="R37" s="44">
        <f>R13*H37</f>
        <v>16</v>
      </c>
      <c r="S37" s="44">
        <f>S13*H37</f>
        <v>16</v>
      </c>
      <c r="T37" s="44">
        <f>T13*H37</f>
        <v>16</v>
      </c>
      <c r="U37" s="44">
        <f>U13*H37</f>
        <v>16</v>
      </c>
      <c r="V37" s="201"/>
      <c r="W37" s="43">
        <f t="shared" si="1"/>
        <v>168</v>
      </c>
      <c r="X37" s="28"/>
    </row>
    <row r="38" spans="2:24" ht="22.5" x14ac:dyDescent="0.25">
      <c r="B38" s="548" t="s">
        <v>229</v>
      </c>
      <c r="C38" s="546" t="s">
        <v>266</v>
      </c>
      <c r="D38" s="547" t="s">
        <v>270</v>
      </c>
      <c r="E38" s="321" t="s">
        <v>120</v>
      </c>
      <c r="F38" s="1">
        <v>3</v>
      </c>
      <c r="G38" s="1">
        <v>8</v>
      </c>
      <c r="H38" s="1">
        <f t="shared" si="8"/>
        <v>24</v>
      </c>
      <c r="I38" s="297"/>
      <c r="J38" s="31">
        <f>+J11*H38</f>
        <v>0</v>
      </c>
      <c r="K38" s="31">
        <f>+K11*H38</f>
        <v>0</v>
      </c>
      <c r="L38" s="31">
        <f>+L11*H38</f>
        <v>480</v>
      </c>
      <c r="M38" s="31">
        <f>+M11*H38</f>
        <v>480</v>
      </c>
      <c r="N38" s="31">
        <f>N11*H38</f>
        <v>504</v>
      </c>
      <c r="O38" s="31">
        <f>O11*H38</f>
        <v>528</v>
      </c>
      <c r="P38" s="31">
        <f>P11*H38</f>
        <v>504</v>
      </c>
      <c r="Q38" s="31">
        <f>Q11*H38</f>
        <v>552</v>
      </c>
      <c r="R38" s="31">
        <f>R11*H38</f>
        <v>480</v>
      </c>
      <c r="S38" s="31">
        <f>S11*H38</f>
        <v>480</v>
      </c>
      <c r="T38" s="31">
        <f>T11*H38</f>
        <v>480</v>
      </c>
      <c r="U38" s="31">
        <f>U11*H38</f>
        <v>456</v>
      </c>
      <c r="V38" s="201"/>
      <c r="W38" s="43">
        <f t="shared" si="1"/>
        <v>4944</v>
      </c>
      <c r="X38" s="28"/>
    </row>
    <row r="39" spans="2:24" s="28" customFormat="1" ht="22.5" x14ac:dyDescent="0.25">
      <c r="B39" s="548" t="s">
        <v>229</v>
      </c>
      <c r="C39" s="546" t="s">
        <v>266</v>
      </c>
      <c r="D39" s="547" t="s">
        <v>270</v>
      </c>
      <c r="E39" s="322" t="s">
        <v>121</v>
      </c>
      <c r="F39" s="1">
        <v>2</v>
      </c>
      <c r="G39" s="1">
        <v>4</v>
      </c>
      <c r="H39" s="1">
        <f t="shared" si="8"/>
        <v>8</v>
      </c>
      <c r="I39" s="297"/>
      <c r="J39" s="42">
        <f>+J12*H39</f>
        <v>0</v>
      </c>
      <c r="K39" s="42">
        <f>+K12*H39</f>
        <v>0</v>
      </c>
      <c r="L39" s="42">
        <f>+L12*H39</f>
        <v>32</v>
      </c>
      <c r="M39" s="42">
        <f>+M12*H39</f>
        <v>40</v>
      </c>
      <c r="N39" s="42">
        <f>N12*H39</f>
        <v>32</v>
      </c>
      <c r="O39" s="42">
        <f>O12*H39</f>
        <v>32</v>
      </c>
      <c r="P39" s="42">
        <f>P12*H39</f>
        <v>40</v>
      </c>
      <c r="Q39" s="42">
        <f>Q12*H39</f>
        <v>32</v>
      </c>
      <c r="R39" s="42">
        <f>R12*H39</f>
        <v>32</v>
      </c>
      <c r="S39" s="42">
        <f>S12*H39</f>
        <v>32</v>
      </c>
      <c r="T39" s="42">
        <f>T12*H39</f>
        <v>32</v>
      </c>
      <c r="U39" s="42">
        <f>U12*H39</f>
        <v>40</v>
      </c>
      <c r="V39" s="201"/>
      <c r="W39" s="43">
        <f t="shared" si="1"/>
        <v>344</v>
      </c>
    </row>
    <row r="40" spans="2:24" ht="45" x14ac:dyDescent="0.25">
      <c r="B40" s="548" t="s">
        <v>7</v>
      </c>
      <c r="C40" s="547" t="s">
        <v>267</v>
      </c>
      <c r="D40" s="547" t="s">
        <v>349</v>
      </c>
      <c r="E40" s="321" t="s">
        <v>97</v>
      </c>
      <c r="F40" s="357">
        <v>4</v>
      </c>
      <c r="G40" s="357">
        <v>8</v>
      </c>
      <c r="H40" s="357">
        <f t="shared" si="8"/>
        <v>32</v>
      </c>
      <c r="I40" s="297"/>
      <c r="J40" s="31">
        <f>+J11*H40</f>
        <v>0</v>
      </c>
      <c r="K40" s="31">
        <f>+K11*H40</f>
        <v>0</v>
      </c>
      <c r="L40" s="31">
        <f>+L11*H40</f>
        <v>640</v>
      </c>
      <c r="M40" s="31">
        <f>+M11*H40</f>
        <v>640</v>
      </c>
      <c r="N40" s="31">
        <f>N11*H40</f>
        <v>672</v>
      </c>
      <c r="O40" s="31">
        <f>O11*H40</f>
        <v>704</v>
      </c>
      <c r="P40" s="31">
        <f>P11*H40</f>
        <v>672</v>
      </c>
      <c r="Q40" s="31">
        <f>Q11*H40</f>
        <v>736</v>
      </c>
      <c r="R40" s="31">
        <f>R11*H40</f>
        <v>640</v>
      </c>
      <c r="S40" s="31">
        <f>S11*H40</f>
        <v>640</v>
      </c>
      <c r="T40" s="31">
        <f>T11*H40</f>
        <v>640</v>
      </c>
      <c r="U40" s="31">
        <f>U11*H40</f>
        <v>608</v>
      </c>
      <c r="V40" s="201"/>
      <c r="W40" s="43">
        <f t="shared" si="1"/>
        <v>6592</v>
      </c>
      <c r="X40" s="28"/>
    </row>
    <row r="41" spans="2:24" s="28" customFormat="1" ht="45" x14ac:dyDescent="0.25">
      <c r="B41" s="548" t="s">
        <v>7</v>
      </c>
      <c r="C41" s="547" t="s">
        <v>267</v>
      </c>
      <c r="D41" s="547" t="s">
        <v>349</v>
      </c>
      <c r="E41" s="321" t="s">
        <v>122</v>
      </c>
      <c r="F41" s="357">
        <v>2</v>
      </c>
      <c r="G41" s="357">
        <v>8</v>
      </c>
      <c r="H41" s="357">
        <f t="shared" si="8"/>
        <v>16</v>
      </c>
      <c r="I41" s="297"/>
      <c r="J41" s="31">
        <f>+J11*H41</f>
        <v>0</v>
      </c>
      <c r="K41" s="31">
        <f>+K11*H41</f>
        <v>0</v>
      </c>
      <c r="L41" s="31">
        <f>+L11*H41</f>
        <v>320</v>
      </c>
      <c r="M41" s="31">
        <f>+M11*H41</f>
        <v>320</v>
      </c>
      <c r="N41" s="31">
        <f>N11*H41</f>
        <v>336</v>
      </c>
      <c r="O41" s="31">
        <f>O11*H41</f>
        <v>352</v>
      </c>
      <c r="P41" s="31">
        <f>P11*H41</f>
        <v>336</v>
      </c>
      <c r="Q41" s="31">
        <f>Q11*H41</f>
        <v>368</v>
      </c>
      <c r="R41" s="31">
        <f>R11*H41</f>
        <v>320</v>
      </c>
      <c r="S41" s="31">
        <f>S11*H41</f>
        <v>320</v>
      </c>
      <c r="T41" s="31">
        <f>T11*H41</f>
        <v>320</v>
      </c>
      <c r="U41" s="31">
        <f>U11*H41</f>
        <v>304</v>
      </c>
      <c r="V41" s="201"/>
      <c r="W41" s="43">
        <f t="shared" si="1"/>
        <v>3296</v>
      </c>
    </row>
    <row r="42" spans="2:24" s="28" customFormat="1" ht="45" x14ac:dyDescent="0.25">
      <c r="B42" s="548" t="s">
        <v>7</v>
      </c>
      <c r="C42" s="547" t="s">
        <v>267</v>
      </c>
      <c r="D42" s="547" t="s">
        <v>349</v>
      </c>
      <c r="E42" s="322" t="s">
        <v>124</v>
      </c>
      <c r="F42" s="357">
        <v>2</v>
      </c>
      <c r="G42" s="357">
        <v>4</v>
      </c>
      <c r="H42" s="357">
        <f t="shared" si="8"/>
        <v>8</v>
      </c>
      <c r="I42" s="297"/>
      <c r="J42" s="42">
        <f>+J12*H42</f>
        <v>0</v>
      </c>
      <c r="K42" s="42">
        <f>+K12*H42</f>
        <v>0</v>
      </c>
      <c r="L42" s="42">
        <f>+L12*H42</f>
        <v>32</v>
      </c>
      <c r="M42" s="77">
        <f>+M12*H42</f>
        <v>40</v>
      </c>
      <c r="N42" s="42">
        <f>N12*H42</f>
        <v>32</v>
      </c>
      <c r="O42" s="42">
        <f>O12*H42</f>
        <v>32</v>
      </c>
      <c r="P42" s="42">
        <f>P12*H42</f>
        <v>40</v>
      </c>
      <c r="Q42" s="42">
        <f>Q12*H42</f>
        <v>32</v>
      </c>
      <c r="R42" s="42">
        <f>R12*H42</f>
        <v>32</v>
      </c>
      <c r="S42" s="42">
        <f>S12*H42</f>
        <v>32</v>
      </c>
      <c r="T42" s="42">
        <f>T12*H42</f>
        <v>32</v>
      </c>
      <c r="U42" s="42">
        <f>U12*H42</f>
        <v>40</v>
      </c>
      <c r="V42" s="201"/>
      <c r="W42" s="43">
        <f t="shared" si="1"/>
        <v>344</v>
      </c>
    </row>
    <row r="43" spans="2:24" ht="33.75" x14ac:dyDescent="0.25">
      <c r="B43" s="548" t="s">
        <v>272</v>
      </c>
      <c r="C43" s="547" t="s">
        <v>268</v>
      </c>
      <c r="D43" s="547" t="s">
        <v>269</v>
      </c>
      <c r="E43" s="321" t="s">
        <v>64</v>
      </c>
      <c r="F43" s="357">
        <v>1</v>
      </c>
      <c r="G43" s="357">
        <v>5</v>
      </c>
      <c r="H43" s="357">
        <f t="shared" si="8"/>
        <v>5</v>
      </c>
      <c r="I43" s="297"/>
      <c r="J43" s="31">
        <f>+J11*H43</f>
        <v>0</v>
      </c>
      <c r="K43" s="78">
        <f>+K11*H43</f>
        <v>0</v>
      </c>
      <c r="L43" s="31">
        <f>+L11*H43</f>
        <v>100</v>
      </c>
      <c r="M43" s="31">
        <f>+M11*H43</f>
        <v>100</v>
      </c>
      <c r="N43" s="31">
        <f>+N11*H43</f>
        <v>105</v>
      </c>
      <c r="O43" s="31">
        <f>O11*H43</f>
        <v>110</v>
      </c>
      <c r="P43" s="31">
        <f>P11*H43</f>
        <v>105</v>
      </c>
      <c r="Q43" s="31">
        <f>Q11*H43</f>
        <v>115</v>
      </c>
      <c r="R43" s="31">
        <f>R11*H43</f>
        <v>100</v>
      </c>
      <c r="S43" s="31">
        <f>S11*H43</f>
        <v>100</v>
      </c>
      <c r="T43" s="31">
        <f>T11*H43</f>
        <v>100</v>
      </c>
      <c r="U43" s="31">
        <f>U11*H43</f>
        <v>95</v>
      </c>
      <c r="V43" s="201"/>
      <c r="W43" s="714">
        <f t="shared" si="1"/>
        <v>1030</v>
      </c>
      <c r="X43" s="28"/>
    </row>
    <row r="44" spans="2:24" s="28" customFormat="1" ht="33.75" x14ac:dyDescent="0.25">
      <c r="B44" s="548" t="s">
        <v>272</v>
      </c>
      <c r="C44" s="547" t="s">
        <v>268</v>
      </c>
      <c r="D44" s="547" t="s">
        <v>269</v>
      </c>
      <c r="E44" s="321" t="s">
        <v>123</v>
      </c>
      <c r="F44" s="357">
        <v>1</v>
      </c>
      <c r="G44" s="357">
        <v>6</v>
      </c>
      <c r="H44" s="357">
        <f t="shared" si="8"/>
        <v>6</v>
      </c>
      <c r="I44" s="297"/>
      <c r="J44" s="31">
        <f>+J11*H44</f>
        <v>0</v>
      </c>
      <c r="K44" s="31">
        <f>+K11*H44</f>
        <v>0</v>
      </c>
      <c r="L44" s="31">
        <f>+L11*H44</f>
        <v>120</v>
      </c>
      <c r="M44" s="31">
        <f>+M11*H44</f>
        <v>120</v>
      </c>
      <c r="N44" s="31">
        <f>+N11*H44</f>
        <v>126</v>
      </c>
      <c r="O44" s="31">
        <f>O11*H44</f>
        <v>132</v>
      </c>
      <c r="P44" s="31">
        <f>P11*H44</f>
        <v>126</v>
      </c>
      <c r="Q44" s="31">
        <f>Q11*H44</f>
        <v>138</v>
      </c>
      <c r="R44" s="31">
        <f>R11*H44</f>
        <v>120</v>
      </c>
      <c r="S44" s="31">
        <f>S11*H44</f>
        <v>120</v>
      </c>
      <c r="T44" s="31">
        <f>T11*H44</f>
        <v>120</v>
      </c>
      <c r="U44" s="31">
        <f>U11*H44</f>
        <v>114</v>
      </c>
      <c r="V44" s="201"/>
      <c r="W44" s="43">
        <f t="shared" si="1"/>
        <v>1236</v>
      </c>
    </row>
    <row r="45" spans="2:24" s="28" customFormat="1" ht="45" x14ac:dyDescent="0.25">
      <c r="B45" s="548" t="s">
        <v>7</v>
      </c>
      <c r="C45" s="581" t="s">
        <v>397</v>
      </c>
      <c r="D45" s="582" t="s">
        <v>394</v>
      </c>
      <c r="E45" s="321" t="s">
        <v>83</v>
      </c>
      <c r="F45" s="494">
        <v>4</v>
      </c>
      <c r="G45" s="494">
        <v>8</v>
      </c>
      <c r="H45" s="494">
        <f t="shared" si="8"/>
        <v>32</v>
      </c>
      <c r="I45" s="297"/>
      <c r="J45" s="31">
        <f>J11*H45</f>
        <v>0</v>
      </c>
      <c r="K45" s="31">
        <f>+K11*H45</f>
        <v>0</v>
      </c>
      <c r="L45" s="31">
        <f>+L11*H45</f>
        <v>640</v>
      </c>
      <c r="M45" s="31">
        <f>+M11*H45</f>
        <v>640</v>
      </c>
      <c r="N45" s="31">
        <f>N11*H45</f>
        <v>672</v>
      </c>
      <c r="O45" s="31">
        <f>O11*H45</f>
        <v>704</v>
      </c>
      <c r="P45" s="31">
        <f>P11*H45</f>
        <v>672</v>
      </c>
      <c r="Q45" s="31">
        <f>Q11*H45</f>
        <v>736</v>
      </c>
      <c r="R45" s="31">
        <f>R11*H45</f>
        <v>640</v>
      </c>
      <c r="S45" s="31">
        <f>S11*H45</f>
        <v>640</v>
      </c>
      <c r="T45" s="31">
        <f>T11*H45</f>
        <v>640</v>
      </c>
      <c r="U45" s="31">
        <f>U11*H45</f>
        <v>608</v>
      </c>
      <c r="V45" s="201"/>
      <c r="W45" s="43">
        <f t="shared" si="1"/>
        <v>6592</v>
      </c>
    </row>
    <row r="46" spans="2:24" s="28" customFormat="1" ht="45" x14ac:dyDescent="0.25">
      <c r="B46" s="548" t="s">
        <v>7</v>
      </c>
      <c r="C46" s="581" t="s">
        <v>397</v>
      </c>
      <c r="D46" s="582" t="s">
        <v>394</v>
      </c>
      <c r="E46" s="321" t="s">
        <v>118</v>
      </c>
      <c r="F46" s="494">
        <v>2</v>
      </c>
      <c r="G46" s="494">
        <v>4</v>
      </c>
      <c r="H46" s="494">
        <f t="shared" si="8"/>
        <v>8</v>
      </c>
      <c r="I46" s="297"/>
      <c r="J46" s="31">
        <f>J11*H46</f>
        <v>0</v>
      </c>
      <c r="K46" s="31">
        <f>+K11*H46</f>
        <v>0</v>
      </c>
      <c r="L46" s="31">
        <f>+L11*H46</f>
        <v>160</v>
      </c>
      <c r="M46" s="31">
        <f>+M11*H46</f>
        <v>160</v>
      </c>
      <c r="N46" s="31">
        <f>N11*H46</f>
        <v>168</v>
      </c>
      <c r="O46" s="31">
        <f>O11*H46</f>
        <v>176</v>
      </c>
      <c r="P46" s="31">
        <f>P11*H46</f>
        <v>168</v>
      </c>
      <c r="Q46" s="31">
        <f>Q11*H46</f>
        <v>184</v>
      </c>
      <c r="R46" s="31">
        <f>R11*H46</f>
        <v>160</v>
      </c>
      <c r="S46" s="31">
        <f>S11*H46</f>
        <v>160</v>
      </c>
      <c r="T46" s="31">
        <f>T11*H46</f>
        <v>160</v>
      </c>
      <c r="U46" s="31">
        <f>U11*H46</f>
        <v>152</v>
      </c>
      <c r="V46" s="201"/>
      <c r="W46" s="43">
        <f t="shared" si="1"/>
        <v>1648</v>
      </c>
    </row>
    <row r="47" spans="2:24" ht="18.75" customHeight="1" x14ac:dyDescent="0.25">
      <c r="B47" s="102"/>
      <c r="C47" s="115"/>
      <c r="D47" s="115"/>
      <c r="E47" s="332"/>
      <c r="F47" s="333"/>
      <c r="G47" s="333"/>
      <c r="H47" s="333"/>
      <c r="I47" s="79"/>
      <c r="J47" s="333"/>
      <c r="K47" s="333"/>
      <c r="L47" s="333"/>
      <c r="M47" s="333"/>
      <c r="N47" s="333"/>
      <c r="O47" s="333"/>
      <c r="P47" s="333"/>
      <c r="Q47" s="333"/>
      <c r="R47" s="333"/>
      <c r="S47" s="333"/>
      <c r="T47" s="830" t="s">
        <v>396</v>
      </c>
      <c r="U47" s="831"/>
      <c r="V47" s="328"/>
      <c r="W47" s="49">
        <f>SUM(W16:W46)</f>
        <v>61214</v>
      </c>
      <c r="X47" s="21"/>
    </row>
    <row r="48" spans="2:24" s="28" customFormat="1" ht="18.75" customHeight="1" x14ac:dyDescent="0.25">
      <c r="B48" s="21"/>
      <c r="C48" s="6"/>
      <c r="D48" s="6"/>
      <c r="E48" s="8"/>
      <c r="F48" s="51"/>
      <c r="G48" s="51"/>
      <c r="H48" s="51"/>
      <c r="I48" s="79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715"/>
      <c r="U48" s="715"/>
      <c r="V48" s="330"/>
      <c r="W48" s="709"/>
      <c r="X48" s="21"/>
    </row>
    <row r="49" spans="2:24" s="28" customFormat="1" ht="18.75" customHeight="1" x14ac:dyDescent="0.25">
      <c r="B49" s="21"/>
      <c r="C49" s="6"/>
      <c r="D49" s="6"/>
      <c r="E49" s="8"/>
      <c r="F49" s="51"/>
      <c r="G49" s="51"/>
      <c r="H49" s="51"/>
      <c r="I49" s="79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268"/>
      <c r="U49" s="59"/>
      <c r="V49" s="330"/>
      <c r="W49" s="584"/>
    </row>
    <row r="50" spans="2:24" s="28" customFormat="1" x14ac:dyDescent="0.25">
      <c r="B50" s="21"/>
      <c r="C50" s="6"/>
      <c r="D50" s="6"/>
      <c r="E50" s="8"/>
      <c r="F50" s="51"/>
      <c r="G50" s="51"/>
      <c r="H50" s="51"/>
      <c r="I50" s="79"/>
      <c r="J50" s="602">
        <f t="shared" ref="J50:U50" si="9">SUM(J16:J46)</f>
        <v>0</v>
      </c>
      <c r="K50" s="602">
        <f t="shared" si="9"/>
        <v>0</v>
      </c>
      <c r="L50" s="602">
        <f t="shared" si="9"/>
        <v>5940</v>
      </c>
      <c r="M50" s="602">
        <f t="shared" si="9"/>
        <v>5956</v>
      </c>
      <c r="N50" s="602">
        <f t="shared" si="9"/>
        <v>6237</v>
      </c>
      <c r="O50" s="602">
        <f t="shared" si="9"/>
        <v>6526</v>
      </c>
      <c r="P50" s="602">
        <f t="shared" si="9"/>
        <v>6249</v>
      </c>
      <c r="Q50" s="602">
        <f t="shared" si="9"/>
        <v>6823</v>
      </c>
      <c r="R50" s="602">
        <f t="shared" si="9"/>
        <v>5940</v>
      </c>
      <c r="S50" s="602">
        <f t="shared" si="9"/>
        <v>5940</v>
      </c>
      <c r="T50" s="602">
        <f t="shared" si="9"/>
        <v>5940</v>
      </c>
      <c r="U50" s="602">
        <f t="shared" si="9"/>
        <v>5663</v>
      </c>
      <c r="V50" s="60"/>
      <c r="W50" s="716"/>
    </row>
    <row r="51" spans="2:24" x14ac:dyDescent="0.25">
      <c r="B51" s="28"/>
      <c r="C51" s="28"/>
      <c r="E51" s="28"/>
      <c r="F51" s="28"/>
      <c r="G51" s="842"/>
      <c r="H51" s="842"/>
      <c r="I51" s="79"/>
      <c r="L51" s="842"/>
      <c r="M51" s="842"/>
      <c r="N51" s="52"/>
      <c r="O51" s="52"/>
      <c r="P51" s="52"/>
      <c r="Q51" s="52"/>
      <c r="R51" s="52"/>
      <c r="S51" s="52"/>
      <c r="T51" s="52"/>
      <c r="U51" s="52"/>
      <c r="V51" s="299"/>
      <c r="W51" s="28"/>
      <c r="X51" s="28"/>
    </row>
    <row r="52" spans="2:24" s="28" customFormat="1" x14ac:dyDescent="0.25">
      <c r="G52" s="358"/>
      <c r="H52" s="358"/>
      <c r="I52" s="79"/>
      <c r="L52" s="842"/>
      <c r="M52" s="842"/>
      <c r="N52" s="52"/>
      <c r="O52" s="52"/>
      <c r="P52" s="52"/>
      <c r="Q52" s="52"/>
      <c r="R52" s="52"/>
      <c r="S52" s="52"/>
      <c r="T52" s="52"/>
      <c r="U52" s="52"/>
      <c r="V52" s="299"/>
    </row>
    <row r="53" spans="2:24" ht="24.75" customHeight="1" x14ac:dyDescent="0.25">
      <c r="L53" s="842"/>
      <c r="M53" s="842"/>
      <c r="N53" s="843" t="s">
        <v>49</v>
      </c>
      <c r="O53" s="844"/>
      <c r="P53" s="844"/>
      <c r="Q53" s="844"/>
      <c r="R53" s="844"/>
      <c r="S53" s="845"/>
      <c r="T53" s="6"/>
      <c r="W53" s="28"/>
    </row>
    <row r="54" spans="2:24" ht="7.5" customHeight="1" x14ac:dyDescent="0.25">
      <c r="N54" s="6"/>
      <c r="O54" s="6"/>
      <c r="P54" s="6"/>
      <c r="Q54" s="6"/>
      <c r="R54" s="6"/>
      <c r="S54" s="6"/>
      <c r="T54" s="6"/>
    </row>
    <row r="55" spans="2:24" ht="27" customHeight="1" x14ac:dyDescent="0.25">
      <c r="I55" s="327"/>
      <c r="J55" s="828" t="s">
        <v>13</v>
      </c>
      <c r="K55" s="828"/>
      <c r="L55" s="815" t="s">
        <v>2</v>
      </c>
      <c r="M55" s="815"/>
      <c r="N55" s="799" t="s">
        <v>17</v>
      </c>
      <c r="O55" s="799"/>
      <c r="P55" s="799"/>
      <c r="Q55" s="799"/>
      <c r="R55" s="799"/>
      <c r="S55" s="799"/>
      <c r="T55" s="799"/>
      <c r="U55" s="799"/>
      <c r="V55" s="324"/>
      <c r="W55" s="777"/>
    </row>
    <row r="56" spans="2:24" ht="24" customHeight="1" x14ac:dyDescent="0.25">
      <c r="I56" s="327"/>
      <c r="J56" s="829" t="s">
        <v>0</v>
      </c>
      <c r="K56" s="829"/>
      <c r="L56" s="806">
        <f>F16+F17+F18+F19+F30+F31+F32+F33+F20+F21+F22+F23+F24+F25+F26+F27+F28+F29</f>
        <v>23</v>
      </c>
      <c r="M56" s="806"/>
      <c r="N56" s="808">
        <f>SUM(W16:W33)</f>
        <v>20188</v>
      </c>
      <c r="O56" s="808"/>
      <c r="P56" s="805"/>
      <c r="Q56" s="805"/>
      <c r="R56" s="805"/>
      <c r="S56" s="805"/>
      <c r="T56" s="805"/>
      <c r="U56" s="805"/>
      <c r="V56" s="245"/>
      <c r="W56" s="778"/>
    </row>
    <row r="57" spans="2:24" s="28" customFormat="1" ht="24" customHeight="1" x14ac:dyDescent="0.25">
      <c r="I57" s="327"/>
      <c r="J57" s="829" t="s">
        <v>10</v>
      </c>
      <c r="K57" s="829"/>
      <c r="L57" s="806">
        <f>F34+F35</f>
        <v>6</v>
      </c>
      <c r="M57" s="806"/>
      <c r="N57" s="808">
        <f>SUM(W34:W35)</f>
        <v>8240</v>
      </c>
      <c r="O57" s="808"/>
      <c r="P57" s="805"/>
      <c r="Q57" s="805"/>
      <c r="R57" s="805"/>
      <c r="S57" s="805"/>
      <c r="T57" s="805"/>
      <c r="U57" s="805"/>
      <c r="V57" s="245"/>
      <c r="W57" s="778"/>
    </row>
    <row r="58" spans="2:24" ht="24" customHeight="1" x14ac:dyDescent="0.25">
      <c r="I58" s="327"/>
      <c r="J58" s="829" t="s">
        <v>11</v>
      </c>
      <c r="K58" s="829"/>
      <c r="L58" s="806">
        <f>F36+F37</f>
        <v>5</v>
      </c>
      <c r="M58" s="806"/>
      <c r="N58" s="808">
        <f>SUM(W36:W37)</f>
        <v>6760</v>
      </c>
      <c r="O58" s="808"/>
      <c r="P58" s="805"/>
      <c r="Q58" s="805"/>
      <c r="R58" s="805"/>
      <c r="S58" s="805"/>
      <c r="T58" s="805"/>
      <c r="U58" s="805"/>
      <c r="V58" s="245"/>
      <c r="W58" s="778"/>
    </row>
    <row r="59" spans="2:24" ht="24" customHeight="1" x14ac:dyDescent="0.25">
      <c r="I59" s="327"/>
      <c r="J59" s="829" t="s">
        <v>8</v>
      </c>
      <c r="K59" s="829"/>
      <c r="L59" s="806">
        <f>F38+F39</f>
        <v>5</v>
      </c>
      <c r="M59" s="806"/>
      <c r="N59" s="808">
        <f>SUM(W38:W39)</f>
        <v>5288</v>
      </c>
      <c r="O59" s="808"/>
      <c r="P59" s="805"/>
      <c r="Q59" s="805"/>
      <c r="R59" s="805"/>
      <c r="S59" s="805"/>
      <c r="T59" s="805"/>
      <c r="U59" s="805"/>
      <c r="V59" s="245"/>
      <c r="W59" s="778"/>
    </row>
    <row r="60" spans="2:24" ht="24" customHeight="1" x14ac:dyDescent="0.25">
      <c r="I60" s="327"/>
      <c r="J60" s="829" t="s">
        <v>7</v>
      </c>
      <c r="K60" s="829"/>
      <c r="L60" s="806">
        <f>(F40+F41+F42+F43+F44+F45+F46)</f>
        <v>16</v>
      </c>
      <c r="M60" s="806"/>
      <c r="N60" s="808">
        <f>SUM(W40:W46)</f>
        <v>20738</v>
      </c>
      <c r="O60" s="808"/>
      <c r="P60" s="805"/>
      <c r="Q60" s="805"/>
      <c r="R60" s="805"/>
      <c r="S60" s="805"/>
      <c r="T60" s="805"/>
      <c r="U60" s="805"/>
      <c r="V60" s="245"/>
      <c r="W60" s="784"/>
    </row>
    <row r="61" spans="2:24" ht="24" customHeight="1" x14ac:dyDescent="0.25">
      <c r="I61" s="327"/>
      <c r="J61" s="827" t="s">
        <v>34</v>
      </c>
      <c r="K61" s="827"/>
      <c r="L61" s="827">
        <f>SUM(L56:M60)</f>
        <v>55</v>
      </c>
      <c r="M61" s="827"/>
      <c r="N61" s="827">
        <f>SUM(N56:O60)</f>
        <v>61214</v>
      </c>
      <c r="O61" s="827"/>
      <c r="P61" s="840"/>
      <c r="Q61" s="840"/>
      <c r="R61" s="840"/>
      <c r="S61" s="840"/>
      <c r="T61" s="839"/>
      <c r="U61" s="839"/>
      <c r="V61" s="603"/>
      <c r="W61" s="789"/>
      <c r="X61" s="21"/>
    </row>
    <row r="62" spans="2:24" x14ac:dyDescent="0.25">
      <c r="F62" s="28"/>
    </row>
    <row r="63" spans="2:24" x14ac:dyDescent="0.25">
      <c r="R63" s="841"/>
      <c r="S63" s="841"/>
    </row>
  </sheetData>
  <mergeCells count="61">
    <mergeCell ref="R63:S63"/>
    <mergeCell ref="G51:H51"/>
    <mergeCell ref="N53:S53"/>
    <mergeCell ref="L51:M51"/>
    <mergeCell ref="L52:M52"/>
    <mergeCell ref="L53:M53"/>
    <mergeCell ref="N56:O56"/>
    <mergeCell ref="N58:O58"/>
    <mergeCell ref="R55:S55"/>
    <mergeCell ref="R56:S56"/>
    <mergeCell ref="P61:Q61"/>
    <mergeCell ref="N59:O59"/>
    <mergeCell ref="N60:O60"/>
    <mergeCell ref="N61:O61"/>
    <mergeCell ref="P55:Q55"/>
    <mergeCell ref="P56:Q56"/>
    <mergeCell ref="N55:O55"/>
    <mergeCell ref="T61:U61"/>
    <mergeCell ref="R58:S58"/>
    <mergeCell ref="R59:S59"/>
    <mergeCell ref="R60:S60"/>
    <mergeCell ref="R61:S61"/>
    <mergeCell ref="T58:U58"/>
    <mergeCell ref="T59:U59"/>
    <mergeCell ref="T60:U60"/>
    <mergeCell ref="R57:S57"/>
    <mergeCell ref="T57:U57"/>
    <mergeCell ref="T55:U55"/>
    <mergeCell ref="T56:U56"/>
    <mergeCell ref="T47:U47"/>
    <mergeCell ref="B1:W1"/>
    <mergeCell ref="B2:W2"/>
    <mergeCell ref="B3:W3"/>
    <mergeCell ref="B5:W5"/>
    <mergeCell ref="B8:W8"/>
    <mergeCell ref="B9:W9"/>
    <mergeCell ref="B6:W6"/>
    <mergeCell ref="B7:W7"/>
    <mergeCell ref="G10:H10"/>
    <mergeCell ref="G11:H11"/>
    <mergeCell ref="G12:H12"/>
    <mergeCell ref="G13:H13"/>
    <mergeCell ref="P58:Q58"/>
    <mergeCell ref="P59:Q59"/>
    <mergeCell ref="P60:Q60"/>
    <mergeCell ref="N57:O57"/>
    <mergeCell ref="P57:Q57"/>
    <mergeCell ref="L61:M61"/>
    <mergeCell ref="J55:K55"/>
    <mergeCell ref="J56:K56"/>
    <mergeCell ref="J58:K58"/>
    <mergeCell ref="J59:K59"/>
    <mergeCell ref="J60:K60"/>
    <mergeCell ref="J61:K61"/>
    <mergeCell ref="L55:M55"/>
    <mergeCell ref="L56:M56"/>
    <mergeCell ref="L58:M58"/>
    <mergeCell ref="L59:M59"/>
    <mergeCell ref="L60:M60"/>
    <mergeCell ref="J57:K57"/>
    <mergeCell ref="L57:M57"/>
  </mergeCells>
  <pageMargins left="0.70866141732283472" right="0.70866141732283472" top="0.74803149606299213" bottom="0.15748031496062992" header="0.31496062992125984" footer="0.31496062992125984"/>
  <pageSetup paperSize="5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18"/>
  <sheetViews>
    <sheetView showGridLines="0" topLeftCell="A88" zoomScale="85" zoomScaleNormal="85" zoomScaleSheetLayoutView="100" workbookViewId="0">
      <selection activeCell="B7" sqref="B7:W7"/>
    </sheetView>
  </sheetViews>
  <sheetFormatPr baseColWidth="10" defaultColWidth="11.42578125" defaultRowHeight="15" x14ac:dyDescent="0.25"/>
  <cols>
    <col min="1" max="1" width="5.5703125" style="28" customWidth="1"/>
    <col min="2" max="2" width="7.7109375" style="28" customWidth="1"/>
    <col min="3" max="3" width="27.5703125" style="28" customWidth="1"/>
    <col min="4" max="4" width="25.28515625" style="28" customWidth="1"/>
    <col min="5" max="5" width="13.42578125" style="81" customWidth="1"/>
    <col min="6" max="6" width="12.28515625" style="28" customWidth="1"/>
    <col min="7" max="7" width="12.85546875" style="28" customWidth="1"/>
    <col min="8" max="8" width="13.5703125" style="28" customWidth="1"/>
    <col min="9" max="9" width="1.5703125" style="61" customWidth="1"/>
    <col min="10" max="21" width="9.42578125" style="28" customWidth="1"/>
    <col min="22" max="22" width="1.28515625" style="61" customWidth="1"/>
    <col min="23" max="23" width="19.42578125" style="28" customWidth="1"/>
    <col min="24" max="24" width="15.28515625" style="28" customWidth="1"/>
    <col min="25" max="16384" width="11.42578125" style="28"/>
  </cols>
  <sheetData>
    <row r="1" spans="2:24" ht="18" x14ac:dyDescent="0.25">
      <c r="B1" s="812" t="s">
        <v>14</v>
      </c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812"/>
      <c r="X1" s="25"/>
    </row>
    <row r="2" spans="2:24" ht="15.75" x14ac:dyDescent="0.25">
      <c r="B2" s="813" t="s">
        <v>15</v>
      </c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  <c r="X2" s="15"/>
    </row>
    <row r="3" spans="2:24" x14ac:dyDescent="0.25">
      <c r="B3" s="814" t="s">
        <v>186</v>
      </c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814"/>
      <c r="X3" s="16"/>
    </row>
    <row r="4" spans="2:24" ht="8.25" customHeight="1" x14ac:dyDescent="0.25">
      <c r="B4" s="14"/>
      <c r="C4" s="16"/>
      <c r="D4" s="16"/>
      <c r="E4" s="80"/>
      <c r="F4" s="16"/>
      <c r="G4" s="16"/>
      <c r="H4" s="16"/>
      <c r="I4" s="184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84"/>
      <c r="W4" s="16"/>
      <c r="X4" s="16"/>
    </row>
    <row r="5" spans="2:24" ht="18.75" x14ac:dyDescent="0.3">
      <c r="B5" s="818" t="s">
        <v>489</v>
      </c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818"/>
    </row>
    <row r="6" spans="2:24" ht="30.75" customHeight="1" x14ac:dyDescent="0.25">
      <c r="B6" s="872" t="s">
        <v>490</v>
      </c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  <c r="W6" s="873"/>
    </row>
    <row r="7" spans="2:24" ht="27.75" customHeight="1" x14ac:dyDescent="0.25">
      <c r="B7" s="872" t="s">
        <v>492</v>
      </c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  <c r="W7" s="872"/>
    </row>
    <row r="8" spans="2:24" ht="18.75" x14ac:dyDescent="0.3">
      <c r="B8" s="818" t="s">
        <v>6</v>
      </c>
      <c r="C8" s="818"/>
      <c r="D8" s="818"/>
      <c r="E8" s="818"/>
      <c r="F8" s="818"/>
      <c r="G8" s="818"/>
      <c r="H8" s="818"/>
      <c r="I8" s="818"/>
      <c r="J8" s="818"/>
      <c r="K8" s="818"/>
      <c r="L8" s="818"/>
      <c r="M8" s="818"/>
      <c r="N8" s="818"/>
      <c r="O8" s="818"/>
      <c r="P8" s="818"/>
      <c r="Q8" s="818"/>
      <c r="R8" s="818"/>
      <c r="S8" s="818"/>
      <c r="T8" s="818"/>
      <c r="U8" s="818"/>
      <c r="V8" s="818"/>
      <c r="W8" s="818"/>
    </row>
    <row r="9" spans="2:24" ht="13.5" customHeight="1" x14ac:dyDescent="0.3">
      <c r="C9" s="818"/>
      <c r="D9" s="818"/>
      <c r="E9" s="818"/>
      <c r="F9" s="818"/>
      <c r="G9" s="818"/>
      <c r="H9" s="818"/>
      <c r="I9" s="818"/>
      <c r="J9" s="818"/>
      <c r="K9" s="818"/>
      <c r="L9" s="818"/>
      <c r="M9" s="818"/>
      <c r="N9" s="818"/>
      <c r="O9" s="818"/>
      <c r="P9" s="818"/>
      <c r="Q9" s="818"/>
      <c r="R9" s="818"/>
      <c r="S9" s="818"/>
      <c r="T9" s="818"/>
      <c r="U9" s="818"/>
      <c r="V9" s="818"/>
      <c r="W9" s="818"/>
    </row>
    <row r="10" spans="2:24" x14ac:dyDescent="0.25">
      <c r="C10" s="29"/>
      <c r="D10" s="29"/>
      <c r="G10" s="869" t="s">
        <v>20</v>
      </c>
      <c r="H10" s="869"/>
      <c r="I10" s="273"/>
      <c r="J10" s="136" t="s">
        <v>66</v>
      </c>
      <c r="K10" s="136" t="s">
        <v>67</v>
      </c>
      <c r="L10" s="136" t="s">
        <v>68</v>
      </c>
      <c r="M10" s="136" t="s">
        <v>69</v>
      </c>
      <c r="N10" s="136" t="s">
        <v>70</v>
      </c>
      <c r="O10" s="136" t="s">
        <v>71</v>
      </c>
      <c r="P10" s="136" t="s">
        <v>72</v>
      </c>
      <c r="Q10" s="136" t="s">
        <v>73</v>
      </c>
      <c r="R10" s="136" t="s">
        <v>74</v>
      </c>
      <c r="S10" s="136" t="s">
        <v>75</v>
      </c>
      <c r="T10" s="136" t="s">
        <v>5</v>
      </c>
      <c r="U10" s="136" t="s">
        <v>76</v>
      </c>
      <c r="V10" s="195"/>
      <c r="W10" s="307" t="s">
        <v>484</v>
      </c>
    </row>
    <row r="11" spans="2:24" x14ac:dyDescent="0.25">
      <c r="C11" s="29"/>
      <c r="D11" s="29"/>
      <c r="G11" s="870" t="s">
        <v>21</v>
      </c>
      <c r="H11" s="870"/>
      <c r="I11" s="274"/>
      <c r="J11" s="47">
        <v>0</v>
      </c>
      <c r="K11" s="47">
        <v>0</v>
      </c>
      <c r="L11" s="47">
        <v>20</v>
      </c>
      <c r="M11" s="47">
        <v>20</v>
      </c>
      <c r="N11" s="47">
        <v>21</v>
      </c>
      <c r="O11" s="47">
        <v>22</v>
      </c>
      <c r="P11" s="47">
        <v>21</v>
      </c>
      <c r="Q11" s="47">
        <v>23</v>
      </c>
      <c r="R11" s="47">
        <v>20</v>
      </c>
      <c r="S11" s="47">
        <v>20</v>
      </c>
      <c r="T11" s="47">
        <v>20</v>
      </c>
      <c r="U11" s="47">
        <v>19</v>
      </c>
      <c r="V11" s="190"/>
      <c r="W11" s="45">
        <f>SUM(K11:U11)</f>
        <v>206</v>
      </c>
    </row>
    <row r="12" spans="2:24" ht="15.6" customHeight="1" x14ac:dyDescent="0.25">
      <c r="C12" s="29"/>
      <c r="D12" s="29"/>
      <c r="G12" s="871" t="s">
        <v>22</v>
      </c>
      <c r="H12" s="871"/>
      <c r="I12" s="274"/>
      <c r="J12" s="303">
        <v>0</v>
      </c>
      <c r="K12" s="303">
        <v>0</v>
      </c>
      <c r="L12" s="303">
        <v>4</v>
      </c>
      <c r="M12" s="303">
        <v>5</v>
      </c>
      <c r="N12" s="303">
        <v>4</v>
      </c>
      <c r="O12" s="303">
        <v>4</v>
      </c>
      <c r="P12" s="303">
        <v>5</v>
      </c>
      <c r="Q12" s="303">
        <v>4</v>
      </c>
      <c r="R12" s="303">
        <v>4</v>
      </c>
      <c r="S12" s="303">
        <v>4</v>
      </c>
      <c r="T12" s="303">
        <v>4</v>
      </c>
      <c r="U12" s="303">
        <v>5</v>
      </c>
      <c r="V12" s="190"/>
      <c r="W12" s="45">
        <f>SUM(K12:U12)</f>
        <v>43</v>
      </c>
    </row>
    <row r="13" spans="2:24" ht="15.6" customHeight="1" x14ac:dyDescent="0.25">
      <c r="C13" s="29"/>
      <c r="D13" s="29"/>
      <c r="G13" s="865" t="s">
        <v>24</v>
      </c>
      <c r="H13" s="865"/>
      <c r="I13" s="273"/>
      <c r="J13" s="305">
        <v>0</v>
      </c>
      <c r="K13" s="305">
        <v>0</v>
      </c>
      <c r="L13" s="305">
        <v>12</v>
      </c>
      <c r="M13" s="305">
        <v>11</v>
      </c>
      <c r="N13" s="305">
        <v>12</v>
      </c>
      <c r="O13" s="305">
        <v>13</v>
      </c>
      <c r="P13" s="305">
        <v>13</v>
      </c>
      <c r="Q13" s="305">
        <v>13</v>
      </c>
      <c r="R13" s="305">
        <v>13</v>
      </c>
      <c r="S13" s="305">
        <v>12</v>
      </c>
      <c r="T13" s="305">
        <v>11</v>
      </c>
      <c r="U13" s="305">
        <v>12</v>
      </c>
      <c r="V13" s="196"/>
      <c r="W13" s="304">
        <f>SUM(K13:U13)</f>
        <v>122</v>
      </c>
    </row>
    <row r="14" spans="2:24" ht="15" customHeight="1" x14ac:dyDescent="0.25">
      <c r="C14" s="669"/>
      <c r="D14" s="29"/>
      <c r="G14" s="866" t="s">
        <v>62</v>
      </c>
      <c r="H14" s="866"/>
      <c r="I14" s="273"/>
      <c r="J14" s="306">
        <v>0</v>
      </c>
      <c r="K14" s="306">
        <v>0</v>
      </c>
      <c r="L14" s="306">
        <v>9</v>
      </c>
      <c r="M14" s="306">
        <v>7</v>
      </c>
      <c r="N14" s="306">
        <v>8</v>
      </c>
      <c r="O14" s="306">
        <v>9</v>
      </c>
      <c r="P14" s="306">
        <v>8</v>
      </c>
      <c r="Q14" s="306">
        <v>9</v>
      </c>
      <c r="R14" s="306">
        <v>8</v>
      </c>
      <c r="S14" s="306">
        <v>8</v>
      </c>
      <c r="T14" s="306">
        <v>8</v>
      </c>
      <c r="U14" s="306">
        <v>8</v>
      </c>
      <c r="V14" s="196"/>
      <c r="W14" s="304">
        <f>SUM(K14:U14)</f>
        <v>82</v>
      </c>
    </row>
    <row r="15" spans="2:24" ht="26.25" customHeight="1" x14ac:dyDescent="0.25">
      <c r="C15" s="671"/>
      <c r="W15" s="349">
        <f>SUM(W11:W14)</f>
        <v>453</v>
      </c>
    </row>
    <row r="16" spans="2:24" ht="22.5" x14ac:dyDescent="0.25">
      <c r="B16" s="167" t="s">
        <v>9</v>
      </c>
      <c r="C16" s="93" t="s">
        <v>63</v>
      </c>
      <c r="D16" s="93" t="s">
        <v>231</v>
      </c>
      <c r="E16" s="168" t="s">
        <v>1</v>
      </c>
      <c r="F16" s="169" t="s">
        <v>2</v>
      </c>
      <c r="G16" s="169" t="s">
        <v>3</v>
      </c>
      <c r="H16" s="169" t="s">
        <v>4</v>
      </c>
      <c r="I16" s="290"/>
      <c r="J16" s="170" t="s">
        <v>66</v>
      </c>
      <c r="K16" s="136" t="s">
        <v>67</v>
      </c>
      <c r="L16" s="136" t="s">
        <v>68</v>
      </c>
      <c r="M16" s="136" t="s">
        <v>69</v>
      </c>
      <c r="N16" s="136" t="s">
        <v>70</v>
      </c>
      <c r="O16" s="136" t="s">
        <v>71</v>
      </c>
      <c r="P16" s="136" t="s">
        <v>72</v>
      </c>
      <c r="Q16" s="136" t="s">
        <v>73</v>
      </c>
      <c r="R16" s="136" t="s">
        <v>74</v>
      </c>
      <c r="S16" s="136" t="s">
        <v>75</v>
      </c>
      <c r="T16" s="136" t="s">
        <v>5</v>
      </c>
      <c r="U16" s="174" t="s">
        <v>76</v>
      </c>
      <c r="V16" s="300"/>
      <c r="W16" s="313" t="s">
        <v>16</v>
      </c>
    </row>
    <row r="17" spans="2:24" s="112" customFormat="1" x14ac:dyDescent="0.25">
      <c r="B17" s="585"/>
      <c r="C17" s="745" t="s">
        <v>0</v>
      </c>
      <c r="D17" s="557"/>
      <c r="E17" s="315"/>
      <c r="F17" s="316"/>
      <c r="G17" s="316"/>
      <c r="H17" s="316"/>
      <c r="I17" s="290"/>
      <c r="J17" s="317"/>
      <c r="K17" s="318"/>
      <c r="L17" s="318"/>
      <c r="M17" s="318"/>
      <c r="N17" s="318"/>
      <c r="O17" s="318"/>
      <c r="P17" s="318"/>
      <c r="Q17" s="318"/>
      <c r="R17" s="318"/>
      <c r="S17" s="318"/>
      <c r="T17" s="318"/>
      <c r="U17" s="319"/>
      <c r="V17" s="300"/>
      <c r="W17" s="286"/>
    </row>
    <row r="18" spans="2:24" ht="57" x14ac:dyDescent="0.25">
      <c r="B18" s="558">
        <v>1</v>
      </c>
      <c r="C18" s="586" t="s">
        <v>274</v>
      </c>
      <c r="D18" s="597" t="s">
        <v>389</v>
      </c>
      <c r="E18" s="33" t="s">
        <v>97</v>
      </c>
      <c r="F18" s="108">
        <v>1</v>
      </c>
      <c r="G18" s="577">
        <v>8</v>
      </c>
      <c r="H18" s="577">
        <f t="shared" ref="H18:H44" si="0">F18*G18</f>
        <v>8</v>
      </c>
      <c r="I18" s="297"/>
      <c r="J18" s="31">
        <v>0</v>
      </c>
      <c r="K18" s="31">
        <f>+K11*H18</f>
        <v>0</v>
      </c>
      <c r="L18" s="31">
        <f>+L11*H18</f>
        <v>160</v>
      </c>
      <c r="M18" s="31">
        <f>+M11*H18</f>
        <v>160</v>
      </c>
      <c r="N18" s="31">
        <f>N11*H18</f>
        <v>168</v>
      </c>
      <c r="O18" s="31">
        <f>O11*H18</f>
        <v>176</v>
      </c>
      <c r="P18" s="31">
        <f>P11*H18</f>
        <v>168</v>
      </c>
      <c r="Q18" s="31">
        <f>Q11*H18</f>
        <v>184</v>
      </c>
      <c r="R18" s="31">
        <f>R11*H18</f>
        <v>160</v>
      </c>
      <c r="S18" s="31">
        <f>S11*H18</f>
        <v>160</v>
      </c>
      <c r="T18" s="31">
        <f>T11*H18</f>
        <v>160</v>
      </c>
      <c r="U18" s="31">
        <f>U11*H18</f>
        <v>152</v>
      </c>
      <c r="V18" s="201"/>
      <c r="W18" s="13">
        <f t="shared" ref="W18:W44" si="1">SUM(K18:U18)</f>
        <v>1648</v>
      </c>
    </row>
    <row r="19" spans="2:24" ht="22.5" x14ac:dyDescent="0.25">
      <c r="B19" s="857">
        <v>2</v>
      </c>
      <c r="C19" s="855" t="s">
        <v>430</v>
      </c>
      <c r="D19" s="855" t="s">
        <v>431</v>
      </c>
      <c r="E19" s="33" t="s">
        <v>212</v>
      </c>
      <c r="F19" s="493">
        <v>1</v>
      </c>
      <c r="G19" s="494">
        <v>8</v>
      </c>
      <c r="H19" s="494">
        <f>F19*G19</f>
        <v>8</v>
      </c>
      <c r="I19" s="297"/>
      <c r="J19" s="31">
        <f>J11*H19</f>
        <v>0</v>
      </c>
      <c r="K19" s="31">
        <v>0</v>
      </c>
      <c r="L19" s="31">
        <v>176</v>
      </c>
      <c r="M19" s="31">
        <v>0</v>
      </c>
      <c r="N19" s="31">
        <v>0</v>
      </c>
      <c r="O19" s="31">
        <v>0</v>
      </c>
      <c r="P19" s="31">
        <v>0</v>
      </c>
      <c r="Q19" s="31">
        <v>0</v>
      </c>
      <c r="R19" s="31">
        <v>0</v>
      </c>
      <c r="S19" s="31">
        <v>0</v>
      </c>
      <c r="T19" s="31">
        <v>0</v>
      </c>
      <c r="U19" s="31">
        <v>0</v>
      </c>
      <c r="V19" s="201"/>
      <c r="W19" s="649">
        <f t="shared" si="1"/>
        <v>176</v>
      </c>
    </row>
    <row r="20" spans="2:24" ht="23.25" customHeight="1" x14ac:dyDescent="0.25">
      <c r="B20" s="858"/>
      <c r="C20" s="856"/>
      <c r="D20" s="856"/>
      <c r="E20" s="322" t="s">
        <v>429</v>
      </c>
      <c r="F20" s="493">
        <v>1</v>
      </c>
      <c r="G20" s="494">
        <v>8</v>
      </c>
      <c r="H20" s="494">
        <f>F20*G20</f>
        <v>8</v>
      </c>
      <c r="I20" s="297"/>
      <c r="J20" s="42">
        <v>0</v>
      </c>
      <c r="K20" s="42">
        <v>0</v>
      </c>
      <c r="L20" s="42">
        <v>32</v>
      </c>
      <c r="M20" s="42">
        <v>0</v>
      </c>
      <c r="N20" s="42">
        <v>0</v>
      </c>
      <c r="O20" s="42">
        <v>0</v>
      </c>
      <c r="P20" s="42">
        <v>0</v>
      </c>
      <c r="Q20" s="42">
        <v>0</v>
      </c>
      <c r="R20" s="42">
        <v>0</v>
      </c>
      <c r="S20" s="42">
        <v>0</v>
      </c>
      <c r="T20" s="42">
        <v>0</v>
      </c>
      <c r="U20" s="42">
        <v>0</v>
      </c>
      <c r="V20" s="201"/>
      <c r="W20" s="649">
        <f t="shared" si="1"/>
        <v>32</v>
      </c>
    </row>
    <row r="21" spans="2:24" ht="23.25" customHeight="1" x14ac:dyDescent="0.25">
      <c r="B21" s="857">
        <v>3</v>
      </c>
      <c r="C21" s="855" t="s">
        <v>432</v>
      </c>
      <c r="D21" s="855" t="s">
        <v>433</v>
      </c>
      <c r="E21" s="33" t="s">
        <v>212</v>
      </c>
      <c r="F21" s="493">
        <v>1</v>
      </c>
      <c r="G21" s="494">
        <v>8</v>
      </c>
      <c r="H21" s="494">
        <f>F21*G21</f>
        <v>8</v>
      </c>
      <c r="I21" s="297"/>
      <c r="J21" s="31">
        <v>0</v>
      </c>
      <c r="K21" s="31">
        <v>0</v>
      </c>
      <c r="L21" s="31">
        <v>176</v>
      </c>
      <c r="M21" s="31">
        <v>0</v>
      </c>
      <c r="N21" s="31">
        <v>0</v>
      </c>
      <c r="O21" s="31">
        <v>0</v>
      </c>
      <c r="P21" s="31">
        <v>0</v>
      </c>
      <c r="Q21" s="31">
        <v>0</v>
      </c>
      <c r="R21" s="31">
        <v>0</v>
      </c>
      <c r="S21" s="31">
        <v>0</v>
      </c>
      <c r="T21" s="31">
        <v>0</v>
      </c>
      <c r="U21" s="31">
        <v>0</v>
      </c>
      <c r="V21" s="201"/>
      <c r="W21" s="649">
        <f t="shared" si="1"/>
        <v>176</v>
      </c>
    </row>
    <row r="22" spans="2:24" ht="23.25" customHeight="1" x14ac:dyDescent="0.25">
      <c r="B22" s="858"/>
      <c r="C22" s="856"/>
      <c r="D22" s="856"/>
      <c r="E22" s="322" t="s">
        <v>429</v>
      </c>
      <c r="F22" s="493">
        <v>1</v>
      </c>
      <c r="G22" s="494">
        <v>8</v>
      </c>
      <c r="H22" s="494">
        <f>F22*G22</f>
        <v>8</v>
      </c>
      <c r="I22" s="297"/>
      <c r="J22" s="42">
        <v>0</v>
      </c>
      <c r="K22" s="42">
        <v>0</v>
      </c>
      <c r="L22" s="42">
        <v>32</v>
      </c>
      <c r="M22" s="42">
        <v>0</v>
      </c>
      <c r="N22" s="42">
        <v>0</v>
      </c>
      <c r="O22" s="42">
        <v>0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201"/>
      <c r="W22" s="649">
        <f t="shared" si="1"/>
        <v>32</v>
      </c>
    </row>
    <row r="23" spans="2:24" ht="60" customHeight="1" x14ac:dyDescent="0.25">
      <c r="B23" s="558">
        <v>4</v>
      </c>
      <c r="C23" s="550" t="s">
        <v>275</v>
      </c>
      <c r="D23" s="597" t="s">
        <v>389</v>
      </c>
      <c r="E23" s="321" t="s">
        <v>64</v>
      </c>
      <c r="F23" s="287">
        <v>1</v>
      </c>
      <c r="G23" s="23">
        <v>5</v>
      </c>
      <c r="H23" s="23">
        <f t="shared" si="0"/>
        <v>5</v>
      </c>
      <c r="I23" s="297"/>
      <c r="J23" s="31">
        <f>+J11*H23</f>
        <v>0</v>
      </c>
      <c r="K23" s="31">
        <v>0</v>
      </c>
      <c r="L23" s="31">
        <f>+L11*H23</f>
        <v>100</v>
      </c>
      <c r="M23" s="31">
        <f>+M11*H23</f>
        <v>100</v>
      </c>
      <c r="N23" s="31">
        <f>N11*H23</f>
        <v>105</v>
      </c>
      <c r="O23" s="31">
        <f>O11*H23</f>
        <v>110</v>
      </c>
      <c r="P23" s="31">
        <f>P11*H23</f>
        <v>105</v>
      </c>
      <c r="Q23" s="31">
        <f>Q11*H23</f>
        <v>115</v>
      </c>
      <c r="R23" s="31">
        <f>R11*H23</f>
        <v>100</v>
      </c>
      <c r="S23" s="31">
        <f>S11*H23</f>
        <v>100</v>
      </c>
      <c r="T23" s="31">
        <f>T11*H23</f>
        <v>100</v>
      </c>
      <c r="U23" s="31">
        <f>U11*H23</f>
        <v>95</v>
      </c>
      <c r="V23" s="201"/>
      <c r="W23" s="13">
        <f t="shared" si="1"/>
        <v>1030</v>
      </c>
      <c r="X23" s="37"/>
    </row>
    <row r="24" spans="2:24" ht="45" x14ac:dyDescent="0.25">
      <c r="B24" s="558">
        <v>5</v>
      </c>
      <c r="C24" s="551" t="s">
        <v>58</v>
      </c>
      <c r="D24" s="550" t="s">
        <v>419</v>
      </c>
      <c r="E24" s="321" t="s">
        <v>91</v>
      </c>
      <c r="F24" s="287">
        <v>1</v>
      </c>
      <c r="G24" s="23">
        <v>3</v>
      </c>
      <c r="H24" s="23">
        <f t="shared" si="0"/>
        <v>3</v>
      </c>
      <c r="I24" s="297"/>
      <c r="J24" s="31">
        <f>+J11*H24</f>
        <v>0</v>
      </c>
      <c r="K24" s="31">
        <f>+K11*H24</f>
        <v>0</v>
      </c>
      <c r="L24" s="31">
        <f>+L11*H24</f>
        <v>60</v>
      </c>
      <c r="M24" s="31">
        <f>+M11*H24</f>
        <v>60</v>
      </c>
      <c r="N24" s="31">
        <f>N11*H24</f>
        <v>63</v>
      </c>
      <c r="O24" s="31">
        <f>O11*H24</f>
        <v>66</v>
      </c>
      <c r="P24" s="31">
        <f>P11*H24</f>
        <v>63</v>
      </c>
      <c r="Q24" s="31">
        <f>Q11*H24</f>
        <v>69</v>
      </c>
      <c r="R24" s="31">
        <f>R11*H24</f>
        <v>60</v>
      </c>
      <c r="S24" s="31">
        <f>S11*H24</f>
        <v>60</v>
      </c>
      <c r="T24" s="31">
        <f>T11*H24</f>
        <v>60</v>
      </c>
      <c r="U24" s="31">
        <f>U11*H24</f>
        <v>57</v>
      </c>
      <c r="V24" s="201"/>
      <c r="W24" s="13">
        <f t="shared" si="1"/>
        <v>618</v>
      </c>
      <c r="X24" s="37"/>
    </row>
    <row r="25" spans="2:24" ht="45" x14ac:dyDescent="0.25">
      <c r="B25" s="558">
        <v>6</v>
      </c>
      <c r="C25" s="586" t="s">
        <v>276</v>
      </c>
      <c r="D25" s="550"/>
      <c r="E25" s="321" t="s">
        <v>97</v>
      </c>
      <c r="F25" s="287">
        <v>1</v>
      </c>
      <c r="G25" s="23">
        <v>8</v>
      </c>
      <c r="H25" s="23">
        <f t="shared" si="0"/>
        <v>8</v>
      </c>
      <c r="I25" s="297"/>
      <c r="J25" s="31">
        <f>+J11*H25</f>
        <v>0</v>
      </c>
      <c r="K25" s="31">
        <f>+K11*H25</f>
        <v>0</v>
      </c>
      <c r="L25" s="31">
        <f>+L11*H25</f>
        <v>160</v>
      </c>
      <c r="M25" s="31">
        <f>+M11*H25</f>
        <v>160</v>
      </c>
      <c r="N25" s="31">
        <f>N11*H25</f>
        <v>168</v>
      </c>
      <c r="O25" s="31">
        <f>O11*H25</f>
        <v>176</v>
      </c>
      <c r="P25" s="31">
        <f>P11*H25</f>
        <v>168</v>
      </c>
      <c r="Q25" s="31">
        <f>Q11*H25</f>
        <v>184</v>
      </c>
      <c r="R25" s="31">
        <f>R11*H25</f>
        <v>160</v>
      </c>
      <c r="S25" s="31">
        <f>S11*H25</f>
        <v>160</v>
      </c>
      <c r="T25" s="31">
        <f>T11*H25</f>
        <v>160</v>
      </c>
      <c r="U25" s="31">
        <f>U11*H25</f>
        <v>152</v>
      </c>
      <c r="V25" s="201"/>
      <c r="W25" s="13">
        <f t="shared" si="1"/>
        <v>1648</v>
      </c>
    </row>
    <row r="26" spans="2:24" ht="22.5" x14ac:dyDescent="0.25">
      <c r="B26" s="857">
        <v>7</v>
      </c>
      <c r="C26" s="853" t="s">
        <v>277</v>
      </c>
      <c r="D26" s="855" t="s">
        <v>299</v>
      </c>
      <c r="E26" s="321" t="s">
        <v>212</v>
      </c>
      <c r="F26" s="493">
        <v>1</v>
      </c>
      <c r="G26" s="494">
        <v>8</v>
      </c>
      <c r="H26" s="494">
        <f t="shared" si="0"/>
        <v>8</v>
      </c>
      <c r="I26" s="297"/>
      <c r="J26" s="31">
        <v>0</v>
      </c>
      <c r="K26" s="31">
        <v>0</v>
      </c>
      <c r="L26" s="31">
        <v>0</v>
      </c>
      <c r="M26" s="31">
        <v>0</v>
      </c>
      <c r="N26" s="31">
        <v>23</v>
      </c>
      <c r="O26" s="31">
        <v>176</v>
      </c>
      <c r="P26" s="31">
        <v>168</v>
      </c>
      <c r="Q26" s="31">
        <v>184</v>
      </c>
      <c r="R26" s="31">
        <v>168</v>
      </c>
      <c r="S26" s="31">
        <v>176</v>
      </c>
      <c r="T26" s="31">
        <v>176</v>
      </c>
      <c r="U26" s="31">
        <v>168</v>
      </c>
      <c r="V26" s="201"/>
      <c r="W26" s="649">
        <f t="shared" si="1"/>
        <v>1239</v>
      </c>
    </row>
    <row r="27" spans="2:24" ht="22.5" x14ac:dyDescent="0.25">
      <c r="B27" s="858"/>
      <c r="C27" s="854"/>
      <c r="D27" s="856"/>
      <c r="E27" s="322" t="s">
        <v>429</v>
      </c>
      <c r="F27" s="287">
        <v>1</v>
      </c>
      <c r="G27" s="23">
        <v>8</v>
      </c>
      <c r="H27" s="23">
        <f t="shared" si="0"/>
        <v>8</v>
      </c>
      <c r="I27" s="297"/>
      <c r="J27" s="667">
        <v>0</v>
      </c>
      <c r="K27" s="667">
        <v>0</v>
      </c>
      <c r="L27" s="667">
        <v>0</v>
      </c>
      <c r="M27" s="667">
        <v>0</v>
      </c>
      <c r="N27" s="667">
        <v>32</v>
      </c>
      <c r="O27" s="667">
        <v>32</v>
      </c>
      <c r="P27" s="667">
        <v>40</v>
      </c>
      <c r="Q27" s="667">
        <v>32</v>
      </c>
      <c r="R27" s="667">
        <v>40</v>
      </c>
      <c r="S27" s="667">
        <v>32</v>
      </c>
      <c r="T27" s="667">
        <v>32</v>
      </c>
      <c r="U27" s="667">
        <v>32</v>
      </c>
      <c r="V27" s="201"/>
      <c r="W27" s="13">
        <f t="shared" si="1"/>
        <v>272</v>
      </c>
    </row>
    <row r="28" spans="2:24" ht="48" customHeight="1" x14ac:dyDescent="0.25">
      <c r="B28" s="558">
        <v>8</v>
      </c>
      <c r="C28" s="553" t="s">
        <v>278</v>
      </c>
      <c r="D28" s="549"/>
      <c r="E28" s="99" t="s">
        <v>201</v>
      </c>
      <c r="F28" s="493">
        <v>1</v>
      </c>
      <c r="G28" s="494">
        <v>3</v>
      </c>
      <c r="H28" s="494">
        <f t="shared" si="0"/>
        <v>3</v>
      </c>
      <c r="I28" s="297"/>
      <c r="J28" s="38">
        <f>+J13*H28</f>
        <v>0</v>
      </c>
      <c r="K28" s="38">
        <f>+K13*H28</f>
        <v>0</v>
      </c>
      <c r="L28" s="38">
        <f>+L13*H28</f>
        <v>36</v>
      </c>
      <c r="M28" s="38">
        <f>+M13*H28</f>
        <v>33</v>
      </c>
      <c r="N28" s="38">
        <f>+N13*H28</f>
        <v>36</v>
      </c>
      <c r="O28" s="38">
        <f>+O13*H28</f>
        <v>39</v>
      </c>
      <c r="P28" s="38">
        <f>+P13*H28</f>
        <v>39</v>
      </c>
      <c r="Q28" s="38">
        <f>+Q13*H28</f>
        <v>39</v>
      </c>
      <c r="R28" s="38">
        <f>+R13*H28</f>
        <v>39</v>
      </c>
      <c r="S28" s="38">
        <f>+S13*H28</f>
        <v>36</v>
      </c>
      <c r="T28" s="38">
        <f>+T13*H28</f>
        <v>33</v>
      </c>
      <c r="U28" s="38">
        <f>+U13*H28</f>
        <v>36</v>
      </c>
      <c r="V28" s="201"/>
      <c r="W28" s="492">
        <f t="shared" si="1"/>
        <v>366</v>
      </c>
    </row>
    <row r="29" spans="2:24" ht="22.5" x14ac:dyDescent="0.25">
      <c r="B29" s="857">
        <v>9</v>
      </c>
      <c r="C29" s="855" t="s">
        <v>280</v>
      </c>
      <c r="D29" s="552"/>
      <c r="E29" s="321" t="s">
        <v>112</v>
      </c>
      <c r="F29" s="287">
        <v>1</v>
      </c>
      <c r="G29" s="23">
        <v>9</v>
      </c>
      <c r="H29" s="23">
        <f t="shared" si="0"/>
        <v>9</v>
      </c>
      <c r="I29" s="297"/>
      <c r="J29" s="31">
        <f>+J11*H29</f>
        <v>0</v>
      </c>
      <c r="K29" s="31">
        <f>+K11*H29</f>
        <v>0</v>
      </c>
      <c r="L29" s="31">
        <f>+L11*H29</f>
        <v>180</v>
      </c>
      <c r="M29" s="31">
        <f>+M11*H29</f>
        <v>180</v>
      </c>
      <c r="N29" s="31">
        <f>+N11*H29</f>
        <v>189</v>
      </c>
      <c r="O29" s="31">
        <f>O11*H29</f>
        <v>198</v>
      </c>
      <c r="P29" s="31">
        <f>P11*H29</f>
        <v>189</v>
      </c>
      <c r="Q29" s="31">
        <f>Q11*H29</f>
        <v>207</v>
      </c>
      <c r="R29" s="31">
        <f>R11*H29</f>
        <v>180</v>
      </c>
      <c r="S29" s="31">
        <f>S11*H29</f>
        <v>180</v>
      </c>
      <c r="T29" s="31">
        <f>T11*H29</f>
        <v>180</v>
      </c>
      <c r="U29" s="31">
        <f>U11*H29</f>
        <v>171</v>
      </c>
      <c r="V29" s="201"/>
      <c r="W29" s="13">
        <f t="shared" si="1"/>
        <v>1854</v>
      </c>
    </row>
    <row r="30" spans="2:24" ht="22.5" x14ac:dyDescent="0.25">
      <c r="B30" s="867"/>
      <c r="C30" s="868"/>
      <c r="D30" s="552" t="s">
        <v>294</v>
      </c>
      <c r="E30" s="321" t="s">
        <v>113</v>
      </c>
      <c r="F30" s="287">
        <v>1</v>
      </c>
      <c r="G30" s="23">
        <v>6</v>
      </c>
      <c r="H30" s="23">
        <f t="shared" si="0"/>
        <v>6</v>
      </c>
      <c r="I30" s="297"/>
      <c r="J30" s="31">
        <f>+J11*H30</f>
        <v>0</v>
      </c>
      <c r="K30" s="31">
        <f>+K11*H30</f>
        <v>0</v>
      </c>
      <c r="L30" s="31">
        <f>+L11*H30</f>
        <v>120</v>
      </c>
      <c r="M30" s="31">
        <f>+M11*H30</f>
        <v>120</v>
      </c>
      <c r="N30" s="31">
        <f>N11*H30</f>
        <v>126</v>
      </c>
      <c r="O30" s="31">
        <f>O11*H30</f>
        <v>132</v>
      </c>
      <c r="P30" s="31">
        <f>P11*H30</f>
        <v>126</v>
      </c>
      <c r="Q30" s="31">
        <f>Q11*H30</f>
        <v>138</v>
      </c>
      <c r="R30" s="31">
        <f>R11*H30</f>
        <v>120</v>
      </c>
      <c r="S30" s="31">
        <f>S11*H30</f>
        <v>120</v>
      </c>
      <c r="T30" s="31">
        <f>T11*H30</f>
        <v>120</v>
      </c>
      <c r="U30" s="31">
        <f>U11*H30</f>
        <v>114</v>
      </c>
      <c r="V30" s="201"/>
      <c r="W30" s="13">
        <f t="shared" si="1"/>
        <v>1236</v>
      </c>
    </row>
    <row r="31" spans="2:24" ht="22.5" x14ac:dyDescent="0.25">
      <c r="B31" s="858"/>
      <c r="C31" s="856"/>
      <c r="D31" s="550"/>
      <c r="E31" s="322" t="s">
        <v>114</v>
      </c>
      <c r="F31" s="287">
        <v>1</v>
      </c>
      <c r="G31" s="23">
        <v>4</v>
      </c>
      <c r="H31" s="23">
        <f t="shared" si="0"/>
        <v>4</v>
      </c>
      <c r="I31" s="297"/>
      <c r="J31" s="42">
        <f>+J12*H31</f>
        <v>0</v>
      </c>
      <c r="K31" s="42">
        <f>+K12*H31</f>
        <v>0</v>
      </c>
      <c r="L31" s="42">
        <f>+L12*H31</f>
        <v>16</v>
      </c>
      <c r="M31" s="42">
        <f>+M12*H31</f>
        <v>20</v>
      </c>
      <c r="N31" s="42">
        <f>+N12*H31</f>
        <v>16</v>
      </c>
      <c r="O31" s="42">
        <f>O12*H31</f>
        <v>16</v>
      </c>
      <c r="P31" s="42">
        <f>P12*H31</f>
        <v>20</v>
      </c>
      <c r="Q31" s="42">
        <f>Q12*H31</f>
        <v>16</v>
      </c>
      <c r="R31" s="42">
        <f>R12*H31</f>
        <v>16</v>
      </c>
      <c r="S31" s="42">
        <f>S12*H31</f>
        <v>16</v>
      </c>
      <c r="T31" s="42">
        <f>T12*H31</f>
        <v>16</v>
      </c>
      <c r="U31" s="42">
        <f>U12*H31</f>
        <v>20</v>
      </c>
      <c r="V31" s="201"/>
      <c r="W31" s="13">
        <f t="shared" si="1"/>
        <v>172</v>
      </c>
    </row>
    <row r="32" spans="2:24" ht="34.5" x14ac:dyDescent="0.25">
      <c r="B32" s="558">
        <v>10</v>
      </c>
      <c r="C32" s="553" t="s">
        <v>279</v>
      </c>
      <c r="D32" s="549" t="s">
        <v>298</v>
      </c>
      <c r="E32" s="321" t="s">
        <v>91</v>
      </c>
      <c r="F32" s="287">
        <v>1</v>
      </c>
      <c r="G32" s="23">
        <v>3</v>
      </c>
      <c r="H32" s="23">
        <f t="shared" si="0"/>
        <v>3</v>
      </c>
      <c r="I32" s="297"/>
      <c r="J32" s="31">
        <f>+J11*H32</f>
        <v>0</v>
      </c>
      <c r="K32" s="31">
        <f>+K11*H32</f>
        <v>0</v>
      </c>
      <c r="L32" s="31">
        <f>+L11*H32</f>
        <v>60</v>
      </c>
      <c r="M32" s="31">
        <f>+M11*H32</f>
        <v>60</v>
      </c>
      <c r="N32" s="31">
        <f>+N11*H32</f>
        <v>63</v>
      </c>
      <c r="O32" s="31">
        <f>O11*H32</f>
        <v>66</v>
      </c>
      <c r="P32" s="31">
        <f>P11*H32</f>
        <v>63</v>
      </c>
      <c r="Q32" s="31">
        <f>Q11*H32</f>
        <v>69</v>
      </c>
      <c r="R32" s="31">
        <f>R11*H32</f>
        <v>60</v>
      </c>
      <c r="S32" s="31">
        <f>S11*H32</f>
        <v>60</v>
      </c>
      <c r="T32" s="31">
        <f>T11*H32</f>
        <v>60</v>
      </c>
      <c r="U32" s="31">
        <f>U11*H32</f>
        <v>57</v>
      </c>
      <c r="V32" s="201"/>
      <c r="W32" s="13">
        <f t="shared" si="1"/>
        <v>618</v>
      </c>
    </row>
    <row r="33" spans="2:23" ht="33.75" x14ac:dyDescent="0.25">
      <c r="B33" s="558">
        <v>11</v>
      </c>
      <c r="C33" s="553" t="s">
        <v>281</v>
      </c>
      <c r="D33" s="550" t="s">
        <v>295</v>
      </c>
      <c r="E33" s="321" t="s">
        <v>92</v>
      </c>
      <c r="F33" s="287">
        <v>1</v>
      </c>
      <c r="G33" s="23">
        <v>2</v>
      </c>
      <c r="H33" s="23">
        <f t="shared" si="0"/>
        <v>2</v>
      </c>
      <c r="I33" s="297"/>
      <c r="J33" s="31">
        <f>+J11*H33</f>
        <v>0</v>
      </c>
      <c r="K33" s="31">
        <f>+K11*H33</f>
        <v>0</v>
      </c>
      <c r="L33" s="31">
        <f>+L11*H33</f>
        <v>40</v>
      </c>
      <c r="M33" s="31">
        <f>+M11*H33</f>
        <v>40</v>
      </c>
      <c r="N33" s="31">
        <f>N11*H33</f>
        <v>42</v>
      </c>
      <c r="O33" s="31">
        <f>O11*H33</f>
        <v>44</v>
      </c>
      <c r="P33" s="31">
        <f>P11*H33</f>
        <v>42</v>
      </c>
      <c r="Q33" s="31">
        <f>Q11*H33</f>
        <v>46</v>
      </c>
      <c r="R33" s="31">
        <f>R11*H33</f>
        <v>40</v>
      </c>
      <c r="S33" s="31">
        <f>S11*H33</f>
        <v>40</v>
      </c>
      <c r="T33" s="31">
        <f>T11*H33</f>
        <v>40</v>
      </c>
      <c r="U33" s="31">
        <f>U11*H33</f>
        <v>38</v>
      </c>
      <c r="V33" s="201"/>
      <c r="W33" s="13">
        <f t="shared" si="1"/>
        <v>412</v>
      </c>
    </row>
    <row r="34" spans="2:23" ht="34.5" x14ac:dyDescent="0.25">
      <c r="B34" s="558">
        <v>12</v>
      </c>
      <c r="C34" s="553" t="s">
        <v>282</v>
      </c>
      <c r="D34" s="549" t="s">
        <v>297</v>
      </c>
      <c r="E34" s="321" t="s">
        <v>92</v>
      </c>
      <c r="F34" s="287">
        <v>1</v>
      </c>
      <c r="G34" s="23">
        <v>2</v>
      </c>
      <c r="H34" s="23">
        <f t="shared" si="0"/>
        <v>2</v>
      </c>
      <c r="I34" s="297"/>
      <c r="J34" s="31">
        <f>+J11*H34</f>
        <v>0</v>
      </c>
      <c r="K34" s="31">
        <f>+K11*H34</f>
        <v>0</v>
      </c>
      <c r="L34" s="31">
        <f>+L11*H34</f>
        <v>40</v>
      </c>
      <c r="M34" s="31">
        <f>+M11*H34</f>
        <v>40</v>
      </c>
      <c r="N34" s="31">
        <f>N11*H34</f>
        <v>42</v>
      </c>
      <c r="O34" s="31">
        <f>O11*H34</f>
        <v>44</v>
      </c>
      <c r="P34" s="31">
        <f>P11*H34</f>
        <v>42</v>
      </c>
      <c r="Q34" s="31">
        <f>Q11*H34</f>
        <v>46</v>
      </c>
      <c r="R34" s="31">
        <f>R11*H34</f>
        <v>40</v>
      </c>
      <c r="S34" s="31">
        <f>S11*H34</f>
        <v>40</v>
      </c>
      <c r="T34" s="31">
        <f>T11*H34</f>
        <v>40</v>
      </c>
      <c r="U34" s="31">
        <f>U11*H34</f>
        <v>38</v>
      </c>
      <c r="V34" s="201"/>
      <c r="W34" s="13">
        <f t="shared" si="1"/>
        <v>412</v>
      </c>
    </row>
    <row r="35" spans="2:23" ht="22.5" x14ac:dyDescent="0.25">
      <c r="B35" s="558">
        <v>13</v>
      </c>
      <c r="C35" s="554" t="s">
        <v>283</v>
      </c>
      <c r="D35" s="579" t="s">
        <v>420</v>
      </c>
      <c r="E35" s="321" t="s">
        <v>91</v>
      </c>
      <c r="F35" s="287">
        <v>1</v>
      </c>
      <c r="G35" s="23">
        <v>3</v>
      </c>
      <c r="H35" s="23">
        <f t="shared" si="0"/>
        <v>3</v>
      </c>
      <c r="I35" s="297"/>
      <c r="J35" s="31">
        <f>+J11*H35</f>
        <v>0</v>
      </c>
      <c r="K35" s="31">
        <f>+K11*H35</f>
        <v>0</v>
      </c>
      <c r="L35" s="31">
        <f>+L11*H35</f>
        <v>60</v>
      </c>
      <c r="M35" s="31">
        <f>+M11*H35</f>
        <v>60</v>
      </c>
      <c r="N35" s="31">
        <f>N11*H35</f>
        <v>63</v>
      </c>
      <c r="O35" s="31">
        <f>O11*H35</f>
        <v>66</v>
      </c>
      <c r="P35" s="31">
        <f>P11*H35</f>
        <v>63</v>
      </c>
      <c r="Q35" s="31">
        <f>Q11*H35</f>
        <v>69</v>
      </c>
      <c r="R35" s="31">
        <f>R11*H35</f>
        <v>60</v>
      </c>
      <c r="S35" s="31">
        <f>S11*H35</f>
        <v>60</v>
      </c>
      <c r="T35" s="31">
        <f>T11*H35</f>
        <v>60</v>
      </c>
      <c r="U35" s="31">
        <f>U11*H35</f>
        <v>57</v>
      </c>
      <c r="V35" s="201"/>
      <c r="W35" s="13">
        <f t="shared" si="1"/>
        <v>618</v>
      </c>
    </row>
    <row r="36" spans="2:23" ht="36" customHeight="1" x14ac:dyDescent="0.25">
      <c r="B36" s="558">
        <v>14</v>
      </c>
      <c r="C36" s="551" t="s">
        <v>284</v>
      </c>
      <c r="D36" s="550"/>
      <c r="E36" s="321" t="s">
        <v>99</v>
      </c>
      <c r="F36" s="287">
        <v>1</v>
      </c>
      <c r="G36" s="23">
        <v>7</v>
      </c>
      <c r="H36" s="23">
        <f t="shared" si="0"/>
        <v>7</v>
      </c>
      <c r="I36" s="297"/>
      <c r="J36" s="31">
        <f>+J11*H36</f>
        <v>0</v>
      </c>
      <c r="K36" s="31">
        <f>+K11*H36</f>
        <v>0</v>
      </c>
      <c r="L36" s="31">
        <f>+L11*H36</f>
        <v>140</v>
      </c>
      <c r="M36" s="31">
        <f>+M11*H36</f>
        <v>140</v>
      </c>
      <c r="N36" s="31">
        <f>N11*H36</f>
        <v>147</v>
      </c>
      <c r="O36" s="31">
        <f>O11*H36</f>
        <v>154</v>
      </c>
      <c r="P36" s="31">
        <f>P11*H36</f>
        <v>147</v>
      </c>
      <c r="Q36" s="31">
        <f>Q11*H36</f>
        <v>161</v>
      </c>
      <c r="R36" s="31">
        <f>R11*H36</f>
        <v>140</v>
      </c>
      <c r="S36" s="31">
        <f>S11*H36</f>
        <v>140</v>
      </c>
      <c r="T36" s="31">
        <f>T11*H36</f>
        <v>140</v>
      </c>
      <c r="U36" s="31">
        <f>U11*H36</f>
        <v>133</v>
      </c>
      <c r="V36" s="201"/>
      <c r="W36" s="13">
        <f t="shared" si="1"/>
        <v>1442</v>
      </c>
    </row>
    <row r="37" spans="2:23" ht="23.25" x14ac:dyDescent="0.25">
      <c r="B37" s="558">
        <v>15</v>
      </c>
      <c r="C37" s="555" t="s">
        <v>285</v>
      </c>
      <c r="D37" s="556" t="s">
        <v>252</v>
      </c>
      <c r="E37" s="321" t="s">
        <v>99</v>
      </c>
      <c r="F37" s="287">
        <v>1</v>
      </c>
      <c r="G37" s="23">
        <v>7</v>
      </c>
      <c r="H37" s="23">
        <f t="shared" si="0"/>
        <v>7</v>
      </c>
      <c r="I37" s="297"/>
      <c r="J37" s="31">
        <f>+J11*H37</f>
        <v>0</v>
      </c>
      <c r="K37" s="31">
        <f>+K11*H37</f>
        <v>0</v>
      </c>
      <c r="L37" s="31">
        <f>+L11*H37</f>
        <v>140</v>
      </c>
      <c r="M37" s="31">
        <f>+M11*H37</f>
        <v>140</v>
      </c>
      <c r="N37" s="31">
        <f>N11*H37</f>
        <v>147</v>
      </c>
      <c r="O37" s="31">
        <f>O11*H37</f>
        <v>154</v>
      </c>
      <c r="P37" s="31">
        <f>P11*H37</f>
        <v>147</v>
      </c>
      <c r="Q37" s="31">
        <f>Q11*H37</f>
        <v>161</v>
      </c>
      <c r="R37" s="31">
        <f>R11*H37</f>
        <v>140</v>
      </c>
      <c r="S37" s="31">
        <f>S11*H37</f>
        <v>140</v>
      </c>
      <c r="T37" s="31">
        <f>T11*H37</f>
        <v>140</v>
      </c>
      <c r="U37" s="31">
        <f>U11*H37</f>
        <v>133</v>
      </c>
      <c r="V37" s="201"/>
      <c r="W37" s="13">
        <f t="shared" si="1"/>
        <v>1442</v>
      </c>
    </row>
    <row r="38" spans="2:23" ht="57" x14ac:dyDescent="0.25">
      <c r="B38" s="558">
        <v>16</v>
      </c>
      <c r="C38" s="586" t="s">
        <v>286</v>
      </c>
      <c r="D38" s="597" t="s">
        <v>389</v>
      </c>
      <c r="E38" s="321" t="s">
        <v>115</v>
      </c>
      <c r="F38" s="287">
        <v>1</v>
      </c>
      <c r="G38" s="23">
        <v>1</v>
      </c>
      <c r="H38" s="23">
        <f t="shared" si="0"/>
        <v>1</v>
      </c>
      <c r="I38" s="297"/>
      <c r="J38" s="31">
        <f>+J11*H38</f>
        <v>0</v>
      </c>
      <c r="K38" s="31">
        <f>+K11*H38</f>
        <v>0</v>
      </c>
      <c r="L38" s="31">
        <f>+L11*H38</f>
        <v>20</v>
      </c>
      <c r="M38" s="31">
        <f>+M11*H38</f>
        <v>20</v>
      </c>
      <c r="N38" s="31">
        <f>N11*H38</f>
        <v>21</v>
      </c>
      <c r="O38" s="31">
        <f>O11*H38</f>
        <v>22</v>
      </c>
      <c r="P38" s="31">
        <f>P11*H38</f>
        <v>21</v>
      </c>
      <c r="Q38" s="31">
        <f>Q11*H38</f>
        <v>23</v>
      </c>
      <c r="R38" s="31">
        <f>R11*H38</f>
        <v>20</v>
      </c>
      <c r="S38" s="31">
        <f>S11*H38</f>
        <v>20</v>
      </c>
      <c r="T38" s="31">
        <f>T11*H38</f>
        <v>20</v>
      </c>
      <c r="U38" s="31">
        <f>U11*H38</f>
        <v>19</v>
      </c>
      <c r="V38" s="201"/>
      <c r="W38" s="13">
        <f t="shared" si="1"/>
        <v>206</v>
      </c>
    </row>
    <row r="39" spans="2:23" ht="22.5" x14ac:dyDescent="0.25">
      <c r="B39" s="558">
        <v>17</v>
      </c>
      <c r="C39" s="553" t="s">
        <v>287</v>
      </c>
      <c r="D39" s="549"/>
      <c r="E39" s="321" t="s">
        <v>115</v>
      </c>
      <c r="F39" s="287">
        <v>1</v>
      </c>
      <c r="G39" s="23">
        <v>1</v>
      </c>
      <c r="H39" s="23">
        <f t="shared" si="0"/>
        <v>1</v>
      </c>
      <c r="I39" s="297"/>
      <c r="J39" s="31">
        <f>+J11*H39</f>
        <v>0</v>
      </c>
      <c r="K39" s="31">
        <f>+K11*H39</f>
        <v>0</v>
      </c>
      <c r="L39" s="31">
        <f>+L11*H39</f>
        <v>20</v>
      </c>
      <c r="M39" s="31">
        <f>+M11*H39</f>
        <v>20</v>
      </c>
      <c r="N39" s="31">
        <f>N11*H39</f>
        <v>21</v>
      </c>
      <c r="O39" s="31">
        <f>O11*H39</f>
        <v>22</v>
      </c>
      <c r="P39" s="31">
        <f>P11*H39</f>
        <v>21</v>
      </c>
      <c r="Q39" s="31">
        <f>Q11*H39</f>
        <v>23</v>
      </c>
      <c r="R39" s="31">
        <f>R11*H39</f>
        <v>20</v>
      </c>
      <c r="S39" s="31">
        <f>S11*H39</f>
        <v>20</v>
      </c>
      <c r="T39" s="31">
        <f>T11*H39</f>
        <v>20</v>
      </c>
      <c r="U39" s="31">
        <f>U11*H39</f>
        <v>19</v>
      </c>
      <c r="V39" s="201"/>
      <c r="W39" s="13">
        <f t="shared" si="1"/>
        <v>206</v>
      </c>
    </row>
    <row r="40" spans="2:23" ht="22.5" x14ac:dyDescent="0.25">
      <c r="B40" s="558">
        <v>18</v>
      </c>
      <c r="C40" s="551" t="s">
        <v>288</v>
      </c>
      <c r="D40" s="549"/>
      <c r="E40" s="321" t="s">
        <v>116</v>
      </c>
      <c r="F40" s="287">
        <v>1</v>
      </c>
      <c r="G40" s="23">
        <v>2</v>
      </c>
      <c r="H40" s="23">
        <f t="shared" si="0"/>
        <v>2</v>
      </c>
      <c r="I40" s="297"/>
      <c r="J40" s="31">
        <f>+J11*H40</f>
        <v>0</v>
      </c>
      <c r="K40" s="31">
        <f>+K11*H40</f>
        <v>0</v>
      </c>
      <c r="L40" s="31">
        <f>+L11*H40</f>
        <v>40</v>
      </c>
      <c r="M40" s="31">
        <f>+M11*H40</f>
        <v>40</v>
      </c>
      <c r="N40" s="31">
        <f>N11*H40</f>
        <v>42</v>
      </c>
      <c r="O40" s="31">
        <f>O11*H40</f>
        <v>44</v>
      </c>
      <c r="P40" s="31">
        <f>P11*H40</f>
        <v>42</v>
      </c>
      <c r="Q40" s="31">
        <f>Q11*H40</f>
        <v>46</v>
      </c>
      <c r="R40" s="31">
        <f>R11*H40</f>
        <v>40</v>
      </c>
      <c r="S40" s="31">
        <f>S11*H40</f>
        <v>40</v>
      </c>
      <c r="T40" s="31">
        <f>T11*H40</f>
        <v>40</v>
      </c>
      <c r="U40" s="31">
        <f>U11*H40</f>
        <v>38</v>
      </c>
      <c r="V40" s="201"/>
      <c r="W40" s="56">
        <f t="shared" si="1"/>
        <v>412</v>
      </c>
    </row>
    <row r="41" spans="2:23" ht="22.5" x14ac:dyDescent="0.25">
      <c r="B41" s="559">
        <v>19</v>
      </c>
      <c r="C41" s="551" t="s">
        <v>289</v>
      </c>
      <c r="D41" s="550"/>
      <c r="E41" s="321" t="s">
        <v>64</v>
      </c>
      <c r="F41" s="287">
        <v>1</v>
      </c>
      <c r="G41" s="23">
        <v>5</v>
      </c>
      <c r="H41" s="23">
        <f t="shared" si="0"/>
        <v>5</v>
      </c>
      <c r="I41" s="297"/>
      <c r="J41" s="31">
        <f>+J11*H41</f>
        <v>0</v>
      </c>
      <c r="K41" s="31">
        <f>+K11*H41</f>
        <v>0</v>
      </c>
      <c r="L41" s="31">
        <f>+L11*H41</f>
        <v>100</v>
      </c>
      <c r="M41" s="31">
        <f>+M11*H41</f>
        <v>100</v>
      </c>
      <c r="N41" s="31">
        <f>N11*H41</f>
        <v>105</v>
      </c>
      <c r="O41" s="31">
        <f>O11*H41</f>
        <v>110</v>
      </c>
      <c r="P41" s="31">
        <f>P11*H41</f>
        <v>105</v>
      </c>
      <c r="Q41" s="31">
        <f>Q11*H41</f>
        <v>115</v>
      </c>
      <c r="R41" s="31">
        <f>R11*H41</f>
        <v>100</v>
      </c>
      <c r="S41" s="31">
        <f>S11*H41</f>
        <v>100</v>
      </c>
      <c r="T41" s="31">
        <f>T11*H41</f>
        <v>100</v>
      </c>
      <c r="U41" s="31">
        <f>U11*H41</f>
        <v>95</v>
      </c>
      <c r="V41" s="201"/>
      <c r="W41" s="4">
        <f t="shared" si="1"/>
        <v>1030</v>
      </c>
    </row>
    <row r="42" spans="2:23" ht="22.5" x14ac:dyDescent="0.25">
      <c r="B42" s="559">
        <v>20</v>
      </c>
      <c r="C42" s="551" t="s">
        <v>290</v>
      </c>
      <c r="D42" s="550" t="s">
        <v>234</v>
      </c>
      <c r="E42" s="321" t="s">
        <v>94</v>
      </c>
      <c r="F42" s="287">
        <v>1</v>
      </c>
      <c r="G42" s="23">
        <v>4</v>
      </c>
      <c r="H42" s="23">
        <f t="shared" si="0"/>
        <v>4</v>
      </c>
      <c r="I42" s="297"/>
      <c r="J42" s="31">
        <f>+J11*H42</f>
        <v>0</v>
      </c>
      <c r="K42" s="31">
        <f>+K11*H42</f>
        <v>0</v>
      </c>
      <c r="L42" s="31">
        <f>+L11*H42</f>
        <v>80</v>
      </c>
      <c r="M42" s="31">
        <f>+M11*H42</f>
        <v>80</v>
      </c>
      <c r="N42" s="31">
        <f>+N11*H42</f>
        <v>84</v>
      </c>
      <c r="O42" s="31">
        <f>O11*H42</f>
        <v>88</v>
      </c>
      <c r="P42" s="31">
        <f>P11*H42</f>
        <v>84</v>
      </c>
      <c r="Q42" s="31">
        <f>Q11*H42</f>
        <v>92</v>
      </c>
      <c r="R42" s="31">
        <f>R11*H42</f>
        <v>80</v>
      </c>
      <c r="S42" s="31">
        <f>S11*H42</f>
        <v>80</v>
      </c>
      <c r="T42" s="31">
        <f>T11*H42</f>
        <v>80</v>
      </c>
      <c r="U42" s="31">
        <f>U11*H42</f>
        <v>76</v>
      </c>
      <c r="V42" s="201"/>
      <c r="W42" s="4">
        <f t="shared" si="1"/>
        <v>824</v>
      </c>
    </row>
    <row r="43" spans="2:23" ht="22.5" x14ac:dyDescent="0.25">
      <c r="B43" s="559">
        <v>21</v>
      </c>
      <c r="C43" s="551" t="s">
        <v>291</v>
      </c>
      <c r="D43" s="550"/>
      <c r="E43" s="321" t="s">
        <v>91</v>
      </c>
      <c r="F43" s="287">
        <v>1</v>
      </c>
      <c r="G43" s="23">
        <v>3</v>
      </c>
      <c r="H43" s="23">
        <f t="shared" si="0"/>
        <v>3</v>
      </c>
      <c r="I43" s="297"/>
      <c r="J43" s="31">
        <f>+J11*H43</f>
        <v>0</v>
      </c>
      <c r="K43" s="31">
        <f>+K11*H43</f>
        <v>0</v>
      </c>
      <c r="L43" s="31">
        <f>+L11*H43</f>
        <v>60</v>
      </c>
      <c r="M43" s="31">
        <f>+M11*H43</f>
        <v>60</v>
      </c>
      <c r="N43" s="31">
        <f>N11*H43</f>
        <v>63</v>
      </c>
      <c r="O43" s="31">
        <f>O11*H43</f>
        <v>66</v>
      </c>
      <c r="P43" s="31">
        <f>P11*H43</f>
        <v>63</v>
      </c>
      <c r="Q43" s="31">
        <f>Q11*H43</f>
        <v>69</v>
      </c>
      <c r="R43" s="31">
        <f>R11*H43</f>
        <v>60</v>
      </c>
      <c r="S43" s="31">
        <f>S11*H43</f>
        <v>60</v>
      </c>
      <c r="T43" s="31">
        <f>T11*H43</f>
        <v>60</v>
      </c>
      <c r="U43" s="31">
        <f>U11*H43</f>
        <v>57</v>
      </c>
      <c r="V43" s="201"/>
      <c r="W43" s="69">
        <f t="shared" si="1"/>
        <v>618</v>
      </c>
    </row>
    <row r="44" spans="2:23" ht="22.5" x14ac:dyDescent="0.25">
      <c r="B44" s="559">
        <v>22</v>
      </c>
      <c r="C44" s="551" t="s">
        <v>292</v>
      </c>
      <c r="D44" s="550" t="s">
        <v>293</v>
      </c>
      <c r="E44" s="321" t="s">
        <v>64</v>
      </c>
      <c r="F44" s="287">
        <v>1</v>
      </c>
      <c r="G44" s="23">
        <v>5</v>
      </c>
      <c r="H44" s="23">
        <f t="shared" si="0"/>
        <v>5</v>
      </c>
      <c r="I44" s="297"/>
      <c r="J44" s="31">
        <f>+J11*H44</f>
        <v>0</v>
      </c>
      <c r="K44" s="31">
        <f>+K11*H44</f>
        <v>0</v>
      </c>
      <c r="L44" s="31">
        <f>+L11*H44</f>
        <v>100</v>
      </c>
      <c r="M44" s="31">
        <f>+M11*H44</f>
        <v>100</v>
      </c>
      <c r="N44" s="31">
        <f>+N11*H44</f>
        <v>105</v>
      </c>
      <c r="O44" s="31">
        <f>O11*H44</f>
        <v>110</v>
      </c>
      <c r="P44" s="31">
        <f>P11*H44</f>
        <v>105</v>
      </c>
      <c r="Q44" s="31">
        <f>Q11*H44</f>
        <v>115</v>
      </c>
      <c r="R44" s="31">
        <f>R11*H44</f>
        <v>100</v>
      </c>
      <c r="S44" s="31">
        <f>S11*H44</f>
        <v>100</v>
      </c>
      <c r="T44" s="31">
        <f>T11*H44</f>
        <v>100</v>
      </c>
      <c r="U44" s="31">
        <f>U11*H44</f>
        <v>95</v>
      </c>
      <c r="V44" s="201"/>
      <c r="W44" s="5">
        <f t="shared" si="1"/>
        <v>1030</v>
      </c>
    </row>
    <row r="45" spans="2:23" x14ac:dyDescent="0.25">
      <c r="B45" s="162"/>
      <c r="C45" s="588"/>
      <c r="D45" s="588"/>
      <c r="E45" s="589"/>
      <c r="F45" s="2">
        <f>SUM(F18:F44)</f>
        <v>27</v>
      </c>
      <c r="G45" s="847" t="s">
        <v>19</v>
      </c>
      <c r="H45" s="848"/>
      <c r="I45" s="297"/>
      <c r="J45" s="73">
        <f t="shared" ref="J45:U45" si="2">SUM(J18:J44)</f>
        <v>0</v>
      </c>
      <c r="K45" s="73">
        <f t="shared" si="2"/>
        <v>0</v>
      </c>
      <c r="L45" s="73">
        <f t="shared" si="2"/>
        <v>2148</v>
      </c>
      <c r="M45" s="73">
        <f t="shared" si="2"/>
        <v>1733</v>
      </c>
      <c r="N45" s="55">
        <f t="shared" si="2"/>
        <v>1871</v>
      </c>
      <c r="O45" s="55">
        <f t="shared" si="2"/>
        <v>2111</v>
      </c>
      <c r="P45" s="55">
        <f t="shared" si="2"/>
        <v>2031</v>
      </c>
      <c r="Q45" s="55">
        <f t="shared" si="2"/>
        <v>2203</v>
      </c>
      <c r="R45" s="55">
        <f t="shared" si="2"/>
        <v>1943</v>
      </c>
      <c r="S45" s="55">
        <f t="shared" si="2"/>
        <v>1940</v>
      </c>
      <c r="T45" s="55">
        <f t="shared" si="2"/>
        <v>1937</v>
      </c>
      <c r="U45" s="55">
        <f t="shared" si="2"/>
        <v>1852</v>
      </c>
      <c r="V45" s="256"/>
      <c r="W45" s="363">
        <f>SUM(W18:W44)</f>
        <v>19769</v>
      </c>
    </row>
    <row r="46" spans="2:23" ht="15.75" x14ac:dyDescent="0.25">
      <c r="G46" s="72"/>
      <c r="H46" s="72"/>
      <c r="I46" s="79"/>
      <c r="J46" s="52"/>
      <c r="K46" s="52"/>
      <c r="L46" s="52"/>
      <c r="M46" s="52"/>
      <c r="N46" s="670"/>
      <c r="O46" s="52"/>
      <c r="P46" s="52"/>
      <c r="Q46" s="52"/>
      <c r="R46" s="52"/>
      <c r="S46" s="52"/>
      <c r="T46" s="52"/>
      <c r="U46" s="52"/>
      <c r="V46" s="299"/>
      <c r="W46" s="325"/>
    </row>
    <row r="47" spans="2:23" ht="15.75" x14ac:dyDescent="0.25">
      <c r="B47" s="860" t="s">
        <v>6</v>
      </c>
      <c r="C47" s="860"/>
      <c r="D47" s="860"/>
      <c r="E47" s="860"/>
      <c r="F47" s="860"/>
      <c r="G47" s="860"/>
      <c r="H47" s="860"/>
      <c r="I47" s="860"/>
      <c r="J47" s="860"/>
      <c r="K47" s="860"/>
      <c r="L47" s="860"/>
      <c r="M47" s="860"/>
      <c r="N47" s="860"/>
      <c r="O47" s="860"/>
      <c r="P47" s="860"/>
      <c r="Q47" s="860"/>
      <c r="R47" s="860"/>
      <c r="S47" s="860"/>
      <c r="T47" s="860"/>
      <c r="U47" s="860"/>
      <c r="V47" s="860"/>
      <c r="W47" s="860"/>
    </row>
    <row r="48" spans="2:23" ht="18.75" x14ac:dyDescent="0.3">
      <c r="B48" s="818" t="s">
        <v>482</v>
      </c>
      <c r="C48" s="818"/>
      <c r="D48" s="818"/>
      <c r="E48" s="818"/>
      <c r="F48" s="818"/>
      <c r="G48" s="818"/>
      <c r="H48" s="818"/>
      <c r="I48" s="818"/>
      <c r="J48" s="818"/>
      <c r="K48" s="818"/>
      <c r="L48" s="818"/>
      <c r="M48" s="818"/>
      <c r="N48" s="818"/>
      <c r="O48" s="818"/>
      <c r="P48" s="818"/>
      <c r="Q48" s="818"/>
      <c r="R48" s="818"/>
      <c r="S48" s="818"/>
      <c r="T48" s="818"/>
      <c r="U48" s="818"/>
      <c r="V48" s="818"/>
      <c r="W48" s="818"/>
    </row>
    <row r="51" spans="2:23" ht="33" customHeight="1" x14ac:dyDescent="0.25">
      <c r="B51" s="167" t="s">
        <v>9</v>
      </c>
      <c r="C51" s="93" t="s">
        <v>63</v>
      </c>
      <c r="D51" s="93" t="s">
        <v>231</v>
      </c>
      <c r="E51" s="168" t="s">
        <v>1</v>
      </c>
      <c r="F51" s="169" t="s">
        <v>2</v>
      </c>
      <c r="G51" s="169" t="s">
        <v>3</v>
      </c>
      <c r="H51" s="169" t="s">
        <v>4</v>
      </c>
      <c r="I51" s="297"/>
      <c r="J51" s="170" t="s">
        <v>66</v>
      </c>
      <c r="K51" s="136" t="s">
        <v>67</v>
      </c>
      <c r="L51" s="136" t="s">
        <v>68</v>
      </c>
      <c r="M51" s="136" t="s">
        <v>69</v>
      </c>
      <c r="N51" s="136" t="s">
        <v>70</v>
      </c>
      <c r="O51" s="136" t="s">
        <v>71</v>
      </c>
      <c r="P51" s="136" t="s">
        <v>72</v>
      </c>
      <c r="Q51" s="136" t="s">
        <v>73</v>
      </c>
      <c r="R51" s="136" t="s">
        <v>74</v>
      </c>
      <c r="S51" s="136" t="s">
        <v>75</v>
      </c>
      <c r="T51" s="136" t="s">
        <v>5</v>
      </c>
      <c r="U51" s="174" t="s">
        <v>76</v>
      </c>
      <c r="V51" s="300"/>
      <c r="W51" s="313" t="s">
        <v>16</v>
      </c>
    </row>
    <row r="52" spans="2:23" s="112" customFormat="1" ht="18" customHeight="1" x14ac:dyDescent="0.25">
      <c r="B52" s="308"/>
      <c r="C52" s="343" t="s">
        <v>98</v>
      </c>
      <c r="D52" s="111"/>
      <c r="E52" s="57"/>
      <c r="F52" s="309"/>
      <c r="G52" s="309"/>
      <c r="H52" s="309"/>
      <c r="I52" s="297"/>
      <c r="J52" s="110"/>
      <c r="K52" s="110"/>
      <c r="L52" s="110"/>
      <c r="M52" s="110"/>
      <c r="N52" s="110"/>
      <c r="O52" s="110"/>
      <c r="P52" s="110"/>
      <c r="Q52" s="110"/>
      <c r="R52" s="110"/>
      <c r="S52" s="110"/>
      <c r="T52" s="110"/>
      <c r="U52" s="110"/>
      <c r="V52" s="301"/>
      <c r="W52" s="140"/>
    </row>
    <row r="53" spans="2:23" ht="22.5" x14ac:dyDescent="0.25">
      <c r="B53" s="861">
        <v>24</v>
      </c>
      <c r="C53" s="851" t="s">
        <v>398</v>
      </c>
      <c r="D53" s="859" t="s">
        <v>410</v>
      </c>
      <c r="E53" s="321" t="s">
        <v>104</v>
      </c>
      <c r="F53" s="287">
        <v>1</v>
      </c>
      <c r="G53" s="23">
        <v>4</v>
      </c>
      <c r="H53" s="23">
        <v>4</v>
      </c>
      <c r="I53" s="297"/>
      <c r="J53" s="78">
        <v>0</v>
      </c>
      <c r="K53" s="31">
        <f>+K11*H53</f>
        <v>0</v>
      </c>
      <c r="L53" s="31">
        <f>+L11*H53</f>
        <v>80</v>
      </c>
      <c r="M53" s="31">
        <f>+M11*H53</f>
        <v>80</v>
      </c>
      <c r="N53" s="31">
        <f t="shared" ref="N53:U53" si="3">$H$53*N11</f>
        <v>84</v>
      </c>
      <c r="O53" s="31">
        <f t="shared" si="3"/>
        <v>88</v>
      </c>
      <c r="P53" s="31">
        <f t="shared" si="3"/>
        <v>84</v>
      </c>
      <c r="Q53" s="31">
        <f t="shared" si="3"/>
        <v>92</v>
      </c>
      <c r="R53" s="31">
        <f t="shared" si="3"/>
        <v>80</v>
      </c>
      <c r="S53" s="31">
        <f t="shared" si="3"/>
        <v>80</v>
      </c>
      <c r="T53" s="31">
        <f t="shared" si="3"/>
        <v>80</v>
      </c>
      <c r="U53" s="31">
        <f t="shared" si="3"/>
        <v>76</v>
      </c>
      <c r="V53" s="201"/>
      <c r="W53" s="83">
        <f t="shared" ref="W53:W75" si="4">SUM(K53:U53)</f>
        <v>824</v>
      </c>
    </row>
    <row r="54" spans="2:23" ht="22.5" x14ac:dyDescent="0.25">
      <c r="B54" s="861"/>
      <c r="C54" s="852"/>
      <c r="D54" s="859"/>
      <c r="E54" s="322" t="s">
        <v>105</v>
      </c>
      <c r="F54" s="287">
        <v>1</v>
      </c>
      <c r="G54" s="23">
        <v>3</v>
      </c>
      <c r="H54" s="23">
        <v>3</v>
      </c>
      <c r="I54" s="297"/>
      <c r="J54" s="42">
        <f>+J12*H54</f>
        <v>0</v>
      </c>
      <c r="K54" s="42">
        <f>+K12*H54</f>
        <v>0</v>
      </c>
      <c r="L54" s="42">
        <f>+L12*H54</f>
        <v>12</v>
      </c>
      <c r="M54" s="42">
        <f>+M12*H54</f>
        <v>15</v>
      </c>
      <c r="N54" s="42">
        <f t="shared" ref="N54:U54" si="5">$H$54*N12</f>
        <v>12</v>
      </c>
      <c r="O54" s="42">
        <f t="shared" si="5"/>
        <v>12</v>
      </c>
      <c r="P54" s="42">
        <f t="shared" si="5"/>
        <v>15</v>
      </c>
      <c r="Q54" s="42">
        <f t="shared" si="5"/>
        <v>12</v>
      </c>
      <c r="R54" s="42">
        <f t="shared" si="5"/>
        <v>12</v>
      </c>
      <c r="S54" s="42">
        <f t="shared" si="5"/>
        <v>12</v>
      </c>
      <c r="T54" s="42">
        <f t="shared" si="5"/>
        <v>12</v>
      </c>
      <c r="U54" s="42">
        <f t="shared" si="5"/>
        <v>15</v>
      </c>
      <c r="V54" s="201"/>
      <c r="W54" s="98">
        <f t="shared" si="4"/>
        <v>129</v>
      </c>
    </row>
    <row r="55" spans="2:23" ht="22.5" x14ac:dyDescent="0.25">
      <c r="B55" s="861">
        <v>25</v>
      </c>
      <c r="C55" s="851" t="s">
        <v>399</v>
      </c>
      <c r="D55" s="863" t="s">
        <v>411</v>
      </c>
      <c r="E55" s="321" t="s">
        <v>99</v>
      </c>
      <c r="F55" s="287">
        <v>1</v>
      </c>
      <c r="G55" s="23">
        <v>7</v>
      </c>
      <c r="H55" s="23">
        <v>7</v>
      </c>
      <c r="I55" s="297"/>
      <c r="J55" s="31">
        <f>+J11*H55</f>
        <v>0</v>
      </c>
      <c r="K55" s="31">
        <f>+K11*H55</f>
        <v>0</v>
      </c>
      <c r="L55" s="31">
        <f>+L11*H55</f>
        <v>140</v>
      </c>
      <c r="M55" s="31">
        <f>+M11*H55</f>
        <v>140</v>
      </c>
      <c r="N55" s="31">
        <f>+N11*H55</f>
        <v>147</v>
      </c>
      <c r="O55" s="31">
        <f t="shared" ref="O55:U55" si="6">$H$55*O11</f>
        <v>154</v>
      </c>
      <c r="P55" s="31">
        <f t="shared" si="6"/>
        <v>147</v>
      </c>
      <c r="Q55" s="31">
        <f t="shared" si="6"/>
        <v>161</v>
      </c>
      <c r="R55" s="31">
        <f t="shared" si="6"/>
        <v>140</v>
      </c>
      <c r="S55" s="31">
        <f t="shared" si="6"/>
        <v>140</v>
      </c>
      <c r="T55" s="31">
        <f t="shared" si="6"/>
        <v>140</v>
      </c>
      <c r="U55" s="31">
        <f t="shared" si="6"/>
        <v>133</v>
      </c>
      <c r="V55" s="201"/>
      <c r="W55" s="98">
        <f t="shared" si="4"/>
        <v>1442</v>
      </c>
    </row>
    <row r="56" spans="2:23" ht="22.5" x14ac:dyDescent="0.25">
      <c r="B56" s="861"/>
      <c r="C56" s="852"/>
      <c r="D56" s="864"/>
      <c r="E56" s="321" t="s">
        <v>106</v>
      </c>
      <c r="F56" s="287">
        <v>1</v>
      </c>
      <c r="G56" s="23">
        <v>6</v>
      </c>
      <c r="H56" s="23">
        <v>6</v>
      </c>
      <c r="I56" s="297"/>
      <c r="J56" s="31">
        <f>+J11*H56</f>
        <v>0</v>
      </c>
      <c r="K56" s="31">
        <f>+K11*H56</f>
        <v>0</v>
      </c>
      <c r="L56" s="31">
        <f>+L11*H56</f>
        <v>120</v>
      </c>
      <c r="M56" s="31">
        <f>+M11*H56</f>
        <v>120</v>
      </c>
      <c r="N56" s="31">
        <f>+N11*H56</f>
        <v>126</v>
      </c>
      <c r="O56" s="31">
        <f t="shared" ref="O56:U56" si="7">$H$56*O11</f>
        <v>132</v>
      </c>
      <c r="P56" s="31">
        <f t="shared" si="7"/>
        <v>126</v>
      </c>
      <c r="Q56" s="31">
        <f t="shared" si="7"/>
        <v>138</v>
      </c>
      <c r="R56" s="31">
        <f t="shared" si="7"/>
        <v>120</v>
      </c>
      <c r="S56" s="31">
        <f t="shared" si="7"/>
        <v>120</v>
      </c>
      <c r="T56" s="31">
        <f t="shared" si="7"/>
        <v>120</v>
      </c>
      <c r="U56" s="31">
        <f t="shared" si="7"/>
        <v>114</v>
      </c>
      <c r="V56" s="201"/>
      <c r="W56" s="98">
        <f t="shared" si="4"/>
        <v>1236</v>
      </c>
    </row>
    <row r="57" spans="2:23" ht="22.5" x14ac:dyDescent="0.25">
      <c r="B57" s="824">
        <v>26</v>
      </c>
      <c r="C57" s="851" t="s">
        <v>434</v>
      </c>
      <c r="D57" s="668"/>
      <c r="E57" s="321" t="s">
        <v>212</v>
      </c>
      <c r="F57" s="493">
        <v>1</v>
      </c>
      <c r="G57" s="494">
        <v>8</v>
      </c>
      <c r="H57" s="494">
        <f t="shared" ref="H57:H62" si="8">F57*G57</f>
        <v>8</v>
      </c>
      <c r="I57" s="297"/>
      <c r="J57" s="31">
        <v>0</v>
      </c>
      <c r="K57" s="31">
        <v>0</v>
      </c>
      <c r="L57" s="31">
        <v>176</v>
      </c>
      <c r="M57" s="31">
        <v>0</v>
      </c>
      <c r="N57" s="31">
        <v>0</v>
      </c>
      <c r="O57" s="31">
        <v>0</v>
      </c>
      <c r="P57" s="31">
        <v>0</v>
      </c>
      <c r="Q57" s="31">
        <v>0</v>
      </c>
      <c r="R57" s="31">
        <v>0</v>
      </c>
      <c r="S57" s="31">
        <v>0</v>
      </c>
      <c r="T57" s="31">
        <v>0</v>
      </c>
      <c r="U57" s="31">
        <v>0</v>
      </c>
      <c r="V57" s="201"/>
      <c r="W57" s="649">
        <f t="shared" si="4"/>
        <v>176</v>
      </c>
    </row>
    <row r="58" spans="2:23" ht="22.5" x14ac:dyDescent="0.25">
      <c r="B58" s="826"/>
      <c r="C58" s="852"/>
      <c r="D58" s="650"/>
      <c r="E58" s="322" t="s">
        <v>435</v>
      </c>
      <c r="F58" s="493">
        <v>1</v>
      </c>
      <c r="G58" s="494">
        <v>8</v>
      </c>
      <c r="H58" s="494">
        <f t="shared" si="8"/>
        <v>8</v>
      </c>
      <c r="I58" s="297"/>
      <c r="J58" s="42">
        <v>0</v>
      </c>
      <c r="K58" s="42">
        <v>0</v>
      </c>
      <c r="L58" s="42">
        <v>32</v>
      </c>
      <c r="M58" s="42">
        <v>0</v>
      </c>
      <c r="N58" s="42">
        <v>0</v>
      </c>
      <c r="O58" s="42">
        <v>0</v>
      </c>
      <c r="P58" s="42">
        <v>0</v>
      </c>
      <c r="Q58" s="42">
        <v>0</v>
      </c>
      <c r="R58" s="42">
        <v>0</v>
      </c>
      <c r="S58" s="42">
        <v>0</v>
      </c>
      <c r="T58" s="42">
        <v>0</v>
      </c>
      <c r="U58" s="42">
        <v>0</v>
      </c>
      <c r="V58" s="201"/>
      <c r="W58" s="649">
        <f t="shared" si="4"/>
        <v>32</v>
      </c>
    </row>
    <row r="59" spans="2:23" ht="22.5" x14ac:dyDescent="0.25">
      <c r="B59" s="824">
        <v>27</v>
      </c>
      <c r="C59" s="851" t="s">
        <v>436</v>
      </c>
      <c r="D59" s="851" t="s">
        <v>438</v>
      </c>
      <c r="E59" s="321" t="s">
        <v>212</v>
      </c>
      <c r="F59" s="493">
        <v>1</v>
      </c>
      <c r="G59" s="494">
        <v>8</v>
      </c>
      <c r="H59" s="494">
        <f t="shared" si="8"/>
        <v>8</v>
      </c>
      <c r="I59" s="297"/>
      <c r="J59" s="31">
        <v>0</v>
      </c>
      <c r="K59" s="31">
        <v>0</v>
      </c>
      <c r="L59" s="31">
        <v>176</v>
      </c>
      <c r="M59" s="31">
        <v>0</v>
      </c>
      <c r="N59" s="31">
        <v>0</v>
      </c>
      <c r="O59" s="31">
        <v>0</v>
      </c>
      <c r="P59" s="31">
        <v>0</v>
      </c>
      <c r="Q59" s="31">
        <v>0</v>
      </c>
      <c r="R59" s="31">
        <v>0</v>
      </c>
      <c r="S59" s="31">
        <v>0</v>
      </c>
      <c r="T59" s="31">
        <v>0</v>
      </c>
      <c r="U59" s="31">
        <v>0</v>
      </c>
      <c r="V59" s="201"/>
      <c r="W59" s="649">
        <f t="shared" si="4"/>
        <v>176</v>
      </c>
    </row>
    <row r="60" spans="2:23" ht="22.5" x14ac:dyDescent="0.25">
      <c r="B60" s="826"/>
      <c r="C60" s="852"/>
      <c r="D60" s="852"/>
      <c r="E60" s="322" t="s">
        <v>435</v>
      </c>
      <c r="F60" s="493">
        <v>1</v>
      </c>
      <c r="G60" s="494">
        <v>8</v>
      </c>
      <c r="H60" s="494">
        <f t="shared" si="8"/>
        <v>8</v>
      </c>
      <c r="I60" s="297"/>
      <c r="J60" s="42">
        <v>0</v>
      </c>
      <c r="K60" s="42">
        <v>0</v>
      </c>
      <c r="L60" s="42">
        <v>32</v>
      </c>
      <c r="M60" s="42">
        <v>0</v>
      </c>
      <c r="N60" s="42">
        <v>0</v>
      </c>
      <c r="O60" s="42">
        <v>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201"/>
      <c r="W60" s="649">
        <f t="shared" si="4"/>
        <v>32</v>
      </c>
    </row>
    <row r="61" spans="2:23" ht="22.5" x14ac:dyDescent="0.25">
      <c r="B61" s="824">
        <v>28</v>
      </c>
      <c r="C61" s="851" t="s">
        <v>437</v>
      </c>
      <c r="D61" s="851" t="s">
        <v>438</v>
      </c>
      <c r="E61" s="321" t="s">
        <v>212</v>
      </c>
      <c r="F61" s="493">
        <v>1</v>
      </c>
      <c r="G61" s="494">
        <v>8</v>
      </c>
      <c r="H61" s="494">
        <f t="shared" si="8"/>
        <v>8</v>
      </c>
      <c r="I61" s="297"/>
      <c r="J61" s="31">
        <v>0</v>
      </c>
      <c r="K61" s="31">
        <v>0</v>
      </c>
      <c r="L61" s="31">
        <v>176</v>
      </c>
      <c r="M61" s="31">
        <v>0</v>
      </c>
      <c r="N61" s="31">
        <v>0</v>
      </c>
      <c r="O61" s="31">
        <v>176</v>
      </c>
      <c r="P61" s="31">
        <v>168</v>
      </c>
      <c r="Q61" s="31">
        <v>184</v>
      </c>
      <c r="R61" s="31">
        <v>168</v>
      </c>
      <c r="S61" s="31">
        <v>176</v>
      </c>
      <c r="T61" s="31">
        <v>176</v>
      </c>
      <c r="U61" s="31">
        <v>168</v>
      </c>
      <c r="V61" s="201"/>
      <c r="W61" s="649">
        <f t="shared" si="4"/>
        <v>1392</v>
      </c>
    </row>
    <row r="62" spans="2:23" ht="23.25" customHeight="1" x14ac:dyDescent="0.25">
      <c r="B62" s="826"/>
      <c r="C62" s="852"/>
      <c r="D62" s="852"/>
      <c r="E62" s="322" t="s">
        <v>435</v>
      </c>
      <c r="F62" s="493">
        <v>1</v>
      </c>
      <c r="G62" s="494">
        <v>8</v>
      </c>
      <c r="H62" s="494">
        <f t="shared" si="8"/>
        <v>8</v>
      </c>
      <c r="I62" s="297"/>
      <c r="J62" s="42">
        <v>0</v>
      </c>
      <c r="K62" s="42">
        <v>0</v>
      </c>
      <c r="L62" s="42">
        <v>32</v>
      </c>
      <c r="M62" s="42">
        <v>0</v>
      </c>
      <c r="N62" s="42">
        <v>0</v>
      </c>
      <c r="O62" s="42">
        <v>32</v>
      </c>
      <c r="P62" s="42">
        <v>40</v>
      </c>
      <c r="Q62" s="42">
        <v>32</v>
      </c>
      <c r="R62" s="42">
        <v>40</v>
      </c>
      <c r="S62" s="42">
        <v>32</v>
      </c>
      <c r="T62" s="42">
        <v>32</v>
      </c>
      <c r="U62" s="42">
        <v>32</v>
      </c>
      <c r="V62" s="201"/>
      <c r="W62" s="649">
        <f t="shared" si="4"/>
        <v>272</v>
      </c>
    </row>
    <row r="63" spans="2:23" ht="22.5" x14ac:dyDescent="0.25">
      <c r="B63" s="861">
        <v>29</v>
      </c>
      <c r="C63" s="851" t="s">
        <v>400</v>
      </c>
      <c r="D63" s="851" t="s">
        <v>412</v>
      </c>
      <c r="E63" s="321" t="s">
        <v>96</v>
      </c>
      <c r="F63" s="287">
        <v>1</v>
      </c>
      <c r="G63" s="23">
        <v>8</v>
      </c>
      <c r="H63" s="23">
        <v>8</v>
      </c>
      <c r="I63" s="297"/>
      <c r="J63" s="31">
        <f>+J11*H63</f>
        <v>0</v>
      </c>
      <c r="K63" s="31">
        <f>+K11*H63</f>
        <v>0</v>
      </c>
      <c r="L63" s="31">
        <f>+L11*H63</f>
        <v>160</v>
      </c>
      <c r="M63" s="31">
        <f>+M11*H63</f>
        <v>160</v>
      </c>
      <c r="N63" s="31">
        <f>+N11*H63</f>
        <v>168</v>
      </c>
      <c r="O63" s="31">
        <f t="shared" ref="O63:U63" si="9">$H$63*O11</f>
        <v>176</v>
      </c>
      <c r="P63" s="31">
        <f t="shared" si="9"/>
        <v>168</v>
      </c>
      <c r="Q63" s="31">
        <f t="shared" si="9"/>
        <v>184</v>
      </c>
      <c r="R63" s="31">
        <f t="shared" si="9"/>
        <v>160</v>
      </c>
      <c r="S63" s="31">
        <f t="shared" si="9"/>
        <v>160</v>
      </c>
      <c r="T63" s="31">
        <f t="shared" si="9"/>
        <v>160</v>
      </c>
      <c r="U63" s="31">
        <f t="shared" si="9"/>
        <v>152</v>
      </c>
      <c r="V63" s="201"/>
      <c r="W63" s="98">
        <f t="shared" si="4"/>
        <v>1648</v>
      </c>
    </row>
    <row r="64" spans="2:23" ht="22.5" x14ac:dyDescent="0.25">
      <c r="B64" s="861"/>
      <c r="C64" s="862"/>
      <c r="D64" s="862"/>
      <c r="E64" s="321" t="s">
        <v>64</v>
      </c>
      <c r="F64" s="287">
        <v>1</v>
      </c>
      <c r="G64" s="23">
        <v>5</v>
      </c>
      <c r="H64" s="23">
        <v>5</v>
      </c>
      <c r="I64" s="297"/>
      <c r="J64" s="31">
        <f>+J11*H64</f>
        <v>0</v>
      </c>
      <c r="K64" s="31">
        <f>+K11*H64</f>
        <v>0</v>
      </c>
      <c r="L64" s="31">
        <f>+L11*H64</f>
        <v>100</v>
      </c>
      <c r="M64" s="31">
        <f>+M11*H64</f>
        <v>100</v>
      </c>
      <c r="N64" s="31">
        <f t="shared" ref="N64:U64" si="10">$H$64*N11</f>
        <v>105</v>
      </c>
      <c r="O64" s="31">
        <f t="shared" si="10"/>
        <v>110</v>
      </c>
      <c r="P64" s="31">
        <f t="shared" si="10"/>
        <v>105</v>
      </c>
      <c r="Q64" s="31">
        <f t="shared" si="10"/>
        <v>115</v>
      </c>
      <c r="R64" s="31">
        <f t="shared" si="10"/>
        <v>100</v>
      </c>
      <c r="S64" s="31">
        <f t="shared" si="10"/>
        <v>100</v>
      </c>
      <c r="T64" s="31">
        <f t="shared" si="10"/>
        <v>100</v>
      </c>
      <c r="U64" s="31">
        <f t="shared" si="10"/>
        <v>95</v>
      </c>
      <c r="V64" s="201"/>
      <c r="W64" s="98">
        <f t="shared" si="4"/>
        <v>1030</v>
      </c>
    </row>
    <row r="65" spans="2:23" ht="22.5" x14ac:dyDescent="0.25">
      <c r="B65" s="861"/>
      <c r="C65" s="852"/>
      <c r="D65" s="852"/>
      <c r="E65" s="322" t="s">
        <v>107</v>
      </c>
      <c r="F65" s="287">
        <v>1</v>
      </c>
      <c r="G65" s="23">
        <v>4</v>
      </c>
      <c r="H65" s="23">
        <v>4</v>
      </c>
      <c r="I65" s="297"/>
      <c r="J65" s="42">
        <f>+J12*H65</f>
        <v>0</v>
      </c>
      <c r="K65" s="42">
        <f>+K12*H65</f>
        <v>0</v>
      </c>
      <c r="L65" s="42">
        <f>+L12*H65</f>
        <v>16</v>
      </c>
      <c r="M65" s="42">
        <f>+M12*H65</f>
        <v>20</v>
      </c>
      <c r="N65" s="42">
        <f t="shared" ref="N65:U65" si="11">$H$65*N12</f>
        <v>16</v>
      </c>
      <c r="O65" s="42">
        <f t="shared" si="11"/>
        <v>16</v>
      </c>
      <c r="P65" s="42">
        <f t="shared" si="11"/>
        <v>20</v>
      </c>
      <c r="Q65" s="42">
        <f t="shared" si="11"/>
        <v>16</v>
      </c>
      <c r="R65" s="42">
        <f t="shared" si="11"/>
        <v>16</v>
      </c>
      <c r="S65" s="42">
        <f t="shared" si="11"/>
        <v>16</v>
      </c>
      <c r="T65" s="42">
        <f t="shared" si="11"/>
        <v>16</v>
      </c>
      <c r="U65" s="42">
        <f t="shared" si="11"/>
        <v>20</v>
      </c>
      <c r="V65" s="201"/>
      <c r="W65" s="98">
        <f t="shared" si="4"/>
        <v>172</v>
      </c>
    </row>
    <row r="66" spans="2:23" ht="22.5" x14ac:dyDescent="0.25">
      <c r="B66" s="861">
        <v>30</v>
      </c>
      <c r="C66" s="851" t="s">
        <v>401</v>
      </c>
      <c r="D66" s="851" t="s">
        <v>413</v>
      </c>
      <c r="E66" s="321" t="s">
        <v>132</v>
      </c>
      <c r="F66" s="287">
        <v>1</v>
      </c>
      <c r="G66" s="23">
        <v>6</v>
      </c>
      <c r="H66" s="23">
        <v>6</v>
      </c>
      <c r="I66" s="297"/>
      <c r="J66" s="31">
        <f>+J11*H66</f>
        <v>0</v>
      </c>
      <c r="K66" s="31">
        <f>+K11*H66</f>
        <v>0</v>
      </c>
      <c r="L66" s="31">
        <f>+L11*H66</f>
        <v>120</v>
      </c>
      <c r="M66" s="31">
        <f>+M11*H66</f>
        <v>120</v>
      </c>
      <c r="N66" s="31">
        <f t="shared" ref="N66:U66" si="12">$H$66*N11</f>
        <v>126</v>
      </c>
      <c r="O66" s="31">
        <f t="shared" si="12"/>
        <v>132</v>
      </c>
      <c r="P66" s="31">
        <f t="shared" si="12"/>
        <v>126</v>
      </c>
      <c r="Q66" s="31">
        <f t="shared" si="12"/>
        <v>138</v>
      </c>
      <c r="R66" s="31">
        <f t="shared" si="12"/>
        <v>120</v>
      </c>
      <c r="S66" s="31">
        <f t="shared" si="12"/>
        <v>120</v>
      </c>
      <c r="T66" s="31">
        <f t="shared" si="12"/>
        <v>120</v>
      </c>
      <c r="U66" s="31">
        <f t="shared" si="12"/>
        <v>114</v>
      </c>
      <c r="V66" s="201"/>
      <c r="W66" s="98">
        <f t="shared" si="4"/>
        <v>1236</v>
      </c>
    </row>
    <row r="67" spans="2:23" ht="22.5" x14ac:dyDescent="0.25">
      <c r="B67" s="861"/>
      <c r="C67" s="862"/>
      <c r="D67" s="862"/>
      <c r="E67" s="321" t="s">
        <v>111</v>
      </c>
      <c r="F67" s="287">
        <v>1</v>
      </c>
      <c r="G67" s="23">
        <v>5</v>
      </c>
      <c r="H67" s="23">
        <v>5</v>
      </c>
      <c r="I67" s="297"/>
      <c r="J67" s="31">
        <f>+J11*H67</f>
        <v>0</v>
      </c>
      <c r="K67" s="31">
        <f>+K11*H67</f>
        <v>0</v>
      </c>
      <c r="L67" s="31">
        <f>+L11*H67</f>
        <v>100</v>
      </c>
      <c r="M67" s="31">
        <f>+M11*H67</f>
        <v>100</v>
      </c>
      <c r="N67" s="31">
        <f t="shared" ref="N67:U67" si="13">$H$67*N11</f>
        <v>105</v>
      </c>
      <c r="O67" s="31">
        <f t="shared" si="13"/>
        <v>110</v>
      </c>
      <c r="P67" s="31">
        <f t="shared" si="13"/>
        <v>105</v>
      </c>
      <c r="Q67" s="31">
        <f t="shared" si="13"/>
        <v>115</v>
      </c>
      <c r="R67" s="31">
        <f t="shared" si="13"/>
        <v>100</v>
      </c>
      <c r="S67" s="31">
        <f t="shared" si="13"/>
        <v>100</v>
      </c>
      <c r="T67" s="31">
        <f t="shared" si="13"/>
        <v>100</v>
      </c>
      <c r="U67" s="31">
        <f t="shared" si="13"/>
        <v>95</v>
      </c>
      <c r="V67" s="201"/>
      <c r="W67" s="98">
        <f t="shared" si="4"/>
        <v>1030</v>
      </c>
    </row>
    <row r="68" spans="2:23" ht="22.5" x14ac:dyDescent="0.25">
      <c r="B68" s="861"/>
      <c r="C68" s="852"/>
      <c r="D68" s="852"/>
      <c r="E68" s="141" t="s">
        <v>107</v>
      </c>
      <c r="F68" s="108">
        <v>1</v>
      </c>
      <c r="G68" s="96">
        <v>4</v>
      </c>
      <c r="H68" s="96">
        <v>4</v>
      </c>
      <c r="I68" s="297"/>
      <c r="J68" s="42">
        <f>+J12*H68</f>
        <v>0</v>
      </c>
      <c r="K68" s="42">
        <f>+K12*H68</f>
        <v>0</v>
      </c>
      <c r="L68" s="77">
        <f>+L12*H68</f>
        <v>16</v>
      </c>
      <c r="M68" s="42">
        <f>+M12*H68</f>
        <v>20</v>
      </c>
      <c r="N68" s="42">
        <f t="shared" ref="N68:U68" si="14">$H$68*N12</f>
        <v>16</v>
      </c>
      <c r="O68" s="42">
        <f t="shared" si="14"/>
        <v>16</v>
      </c>
      <c r="P68" s="42">
        <f t="shared" si="14"/>
        <v>20</v>
      </c>
      <c r="Q68" s="42">
        <f t="shared" si="14"/>
        <v>16</v>
      </c>
      <c r="R68" s="42">
        <f t="shared" si="14"/>
        <v>16</v>
      </c>
      <c r="S68" s="42">
        <f t="shared" si="14"/>
        <v>16</v>
      </c>
      <c r="T68" s="42">
        <f t="shared" si="14"/>
        <v>16</v>
      </c>
      <c r="U68" s="42">
        <f t="shared" si="14"/>
        <v>20</v>
      </c>
      <c r="V68" s="201"/>
      <c r="W68" s="98">
        <f t="shared" si="4"/>
        <v>172</v>
      </c>
    </row>
    <row r="69" spans="2:23" ht="22.5" x14ac:dyDescent="0.25">
      <c r="B69" s="666">
        <v>31</v>
      </c>
      <c r="C69" s="536" t="s">
        <v>402</v>
      </c>
      <c r="D69" s="578" t="s">
        <v>418</v>
      </c>
      <c r="E69" s="321" t="s">
        <v>85</v>
      </c>
      <c r="F69" s="287">
        <v>1</v>
      </c>
      <c r="G69" s="23">
        <v>2</v>
      </c>
      <c r="H69" s="23">
        <v>2</v>
      </c>
      <c r="I69" s="297"/>
      <c r="J69" s="31">
        <f>+J11*H69</f>
        <v>0</v>
      </c>
      <c r="K69" s="31">
        <f>+K11*H69</f>
        <v>0</v>
      </c>
      <c r="L69" s="31">
        <f>+L11*H69</f>
        <v>40</v>
      </c>
      <c r="M69" s="31">
        <f>+M11*H69</f>
        <v>40</v>
      </c>
      <c r="N69" s="31">
        <f t="shared" ref="N69:U69" si="15">$H$69*N11</f>
        <v>42</v>
      </c>
      <c r="O69" s="31">
        <f t="shared" si="15"/>
        <v>44</v>
      </c>
      <c r="P69" s="31">
        <f t="shared" si="15"/>
        <v>42</v>
      </c>
      <c r="Q69" s="31">
        <f t="shared" si="15"/>
        <v>46</v>
      </c>
      <c r="R69" s="31">
        <f t="shared" si="15"/>
        <v>40</v>
      </c>
      <c r="S69" s="31">
        <f t="shared" si="15"/>
        <v>40</v>
      </c>
      <c r="T69" s="31">
        <f t="shared" si="15"/>
        <v>40</v>
      </c>
      <c r="U69" s="31">
        <f t="shared" si="15"/>
        <v>38</v>
      </c>
      <c r="V69" s="201"/>
      <c r="W69" s="98">
        <f t="shared" si="4"/>
        <v>412</v>
      </c>
    </row>
    <row r="70" spans="2:23" ht="22.5" x14ac:dyDescent="0.25">
      <c r="B70" s="666">
        <v>32</v>
      </c>
      <c r="C70" s="537" t="s">
        <v>403</v>
      </c>
      <c r="D70" s="525"/>
      <c r="E70" s="323" t="s">
        <v>108</v>
      </c>
      <c r="F70" s="287">
        <v>1</v>
      </c>
      <c r="G70" s="23">
        <v>1</v>
      </c>
      <c r="H70" s="23">
        <v>1</v>
      </c>
      <c r="I70" s="297"/>
      <c r="J70" s="44">
        <v>0</v>
      </c>
      <c r="K70" s="44">
        <v>0</v>
      </c>
      <c r="L70" s="44">
        <f>+L14*H70</f>
        <v>9</v>
      </c>
      <c r="M70" s="44">
        <f>+M14*H70</f>
        <v>7</v>
      </c>
      <c r="N70" s="44">
        <f t="shared" ref="N70:U70" si="16">$H$70*N14</f>
        <v>8</v>
      </c>
      <c r="O70" s="44">
        <f t="shared" si="16"/>
        <v>9</v>
      </c>
      <c r="P70" s="44">
        <f t="shared" si="16"/>
        <v>8</v>
      </c>
      <c r="Q70" s="44">
        <f t="shared" si="16"/>
        <v>9</v>
      </c>
      <c r="R70" s="44">
        <f t="shared" si="16"/>
        <v>8</v>
      </c>
      <c r="S70" s="44">
        <f t="shared" si="16"/>
        <v>8</v>
      </c>
      <c r="T70" s="44">
        <f t="shared" si="16"/>
        <v>8</v>
      </c>
      <c r="U70" s="44">
        <f t="shared" si="16"/>
        <v>8</v>
      </c>
      <c r="V70" s="201"/>
      <c r="W70" s="98">
        <f t="shared" si="4"/>
        <v>82</v>
      </c>
    </row>
    <row r="71" spans="2:23" ht="22.5" x14ac:dyDescent="0.25">
      <c r="B71" s="824">
        <v>33</v>
      </c>
      <c r="C71" s="824" t="s">
        <v>439</v>
      </c>
      <c r="D71" s="851" t="s">
        <v>440</v>
      </c>
      <c r="E71" s="321" t="s">
        <v>212</v>
      </c>
      <c r="F71" s="493">
        <v>1</v>
      </c>
      <c r="G71" s="494">
        <v>8</v>
      </c>
      <c r="H71" s="494">
        <f>F71*G71</f>
        <v>8</v>
      </c>
      <c r="I71" s="297"/>
      <c r="J71" s="31">
        <v>0</v>
      </c>
      <c r="K71" s="31">
        <v>0</v>
      </c>
      <c r="L71" s="31">
        <v>176</v>
      </c>
      <c r="M71" s="31">
        <v>0</v>
      </c>
      <c r="N71" s="31">
        <v>0</v>
      </c>
      <c r="O71" s="31">
        <v>0</v>
      </c>
      <c r="P71" s="31">
        <v>0</v>
      </c>
      <c r="Q71" s="31">
        <v>0</v>
      </c>
      <c r="R71" s="31">
        <v>0</v>
      </c>
      <c r="S71" s="31">
        <v>0</v>
      </c>
      <c r="T71" s="31">
        <v>0</v>
      </c>
      <c r="U71" s="31">
        <v>0</v>
      </c>
      <c r="V71" s="201"/>
      <c r="W71" s="649">
        <f t="shared" si="4"/>
        <v>176</v>
      </c>
    </row>
    <row r="72" spans="2:23" ht="22.5" x14ac:dyDescent="0.25">
      <c r="B72" s="826"/>
      <c r="C72" s="826"/>
      <c r="D72" s="852"/>
      <c r="E72" s="322" t="s">
        <v>435</v>
      </c>
      <c r="F72" s="493">
        <v>1</v>
      </c>
      <c r="G72" s="494">
        <v>8</v>
      </c>
      <c r="H72" s="494">
        <f>F72*G72</f>
        <v>8</v>
      </c>
      <c r="I72" s="297"/>
      <c r="J72" s="42">
        <v>0</v>
      </c>
      <c r="K72" s="42">
        <v>0</v>
      </c>
      <c r="L72" s="42">
        <v>32</v>
      </c>
      <c r="M72" s="42">
        <v>0</v>
      </c>
      <c r="N72" s="42">
        <v>0</v>
      </c>
      <c r="O72" s="42">
        <v>0</v>
      </c>
      <c r="P72" s="42">
        <v>0</v>
      </c>
      <c r="Q72" s="42">
        <v>0</v>
      </c>
      <c r="R72" s="42">
        <v>0</v>
      </c>
      <c r="S72" s="42">
        <v>0</v>
      </c>
      <c r="T72" s="42">
        <v>0</v>
      </c>
      <c r="U72" s="42">
        <v>0</v>
      </c>
      <c r="V72" s="201"/>
      <c r="W72" s="649">
        <f t="shared" si="4"/>
        <v>32</v>
      </c>
    </row>
    <row r="73" spans="2:23" ht="22.5" x14ac:dyDescent="0.25">
      <c r="B73" s="861">
        <v>34</v>
      </c>
      <c r="C73" s="859" t="s">
        <v>59</v>
      </c>
      <c r="D73" s="851" t="s">
        <v>444</v>
      </c>
      <c r="E73" s="321" t="s">
        <v>83</v>
      </c>
      <c r="F73" s="287">
        <v>4</v>
      </c>
      <c r="G73" s="23">
        <v>8</v>
      </c>
      <c r="H73" s="23">
        <f>G73*F73</f>
        <v>32</v>
      </c>
      <c r="I73" s="297"/>
      <c r="J73" s="31">
        <f>+J11*H73</f>
        <v>0</v>
      </c>
      <c r="K73" s="31">
        <f>+K11*H73</f>
        <v>0</v>
      </c>
      <c r="L73" s="31">
        <f>+L11*H73</f>
        <v>640</v>
      </c>
      <c r="M73" s="31">
        <f>+M11*H73</f>
        <v>640</v>
      </c>
      <c r="N73" s="31">
        <f t="shared" ref="N73:U73" si="17">$H$73*N11</f>
        <v>672</v>
      </c>
      <c r="O73" s="31">
        <f t="shared" si="17"/>
        <v>704</v>
      </c>
      <c r="P73" s="31">
        <f t="shared" si="17"/>
        <v>672</v>
      </c>
      <c r="Q73" s="31">
        <f t="shared" si="17"/>
        <v>736</v>
      </c>
      <c r="R73" s="31">
        <f t="shared" si="17"/>
        <v>640</v>
      </c>
      <c r="S73" s="31">
        <f t="shared" si="17"/>
        <v>640</v>
      </c>
      <c r="T73" s="31">
        <f t="shared" si="17"/>
        <v>640</v>
      </c>
      <c r="U73" s="31">
        <f t="shared" si="17"/>
        <v>608</v>
      </c>
      <c r="V73" s="201"/>
      <c r="W73" s="98">
        <f t="shared" si="4"/>
        <v>6592</v>
      </c>
    </row>
    <row r="74" spans="2:23" ht="22.5" x14ac:dyDescent="0.25">
      <c r="B74" s="861"/>
      <c r="C74" s="859"/>
      <c r="D74" s="862"/>
      <c r="E74" s="321" t="s">
        <v>109</v>
      </c>
      <c r="F74" s="287">
        <v>3</v>
      </c>
      <c r="G74" s="23">
        <v>7</v>
      </c>
      <c r="H74" s="23">
        <f>G74*F74</f>
        <v>21</v>
      </c>
      <c r="I74" s="297"/>
      <c r="J74" s="31">
        <f>+J11*H74</f>
        <v>0</v>
      </c>
      <c r="K74" s="31">
        <f>+K11*H74</f>
        <v>0</v>
      </c>
      <c r="L74" s="31">
        <f>+L11*H74</f>
        <v>420</v>
      </c>
      <c r="M74" s="78">
        <f>+M11*H74</f>
        <v>420</v>
      </c>
      <c r="N74" s="31">
        <f t="shared" ref="N74:U74" si="18">$H$74*N11</f>
        <v>441</v>
      </c>
      <c r="O74" s="31">
        <f t="shared" si="18"/>
        <v>462</v>
      </c>
      <c r="P74" s="31">
        <f t="shared" si="18"/>
        <v>441</v>
      </c>
      <c r="Q74" s="31">
        <f t="shared" si="18"/>
        <v>483</v>
      </c>
      <c r="R74" s="31">
        <f t="shared" si="18"/>
        <v>420</v>
      </c>
      <c r="S74" s="31">
        <f t="shared" si="18"/>
        <v>420</v>
      </c>
      <c r="T74" s="31">
        <f t="shared" si="18"/>
        <v>420</v>
      </c>
      <c r="U74" s="31">
        <f t="shared" si="18"/>
        <v>399</v>
      </c>
      <c r="V74" s="201"/>
      <c r="W74" s="98">
        <f t="shared" si="4"/>
        <v>4326</v>
      </c>
    </row>
    <row r="75" spans="2:23" ht="22.5" x14ac:dyDescent="0.25">
      <c r="B75" s="861"/>
      <c r="C75" s="859"/>
      <c r="D75" s="852"/>
      <c r="E75" s="141" t="s">
        <v>110</v>
      </c>
      <c r="F75" s="287">
        <v>5</v>
      </c>
      <c r="G75" s="23">
        <v>8</v>
      </c>
      <c r="H75" s="23">
        <f>G75*F75</f>
        <v>40</v>
      </c>
      <c r="I75" s="297"/>
      <c r="J75" s="42">
        <f>+J12*H75</f>
        <v>0</v>
      </c>
      <c r="K75" s="77">
        <f>+K12*H75</f>
        <v>0</v>
      </c>
      <c r="L75" s="42">
        <f>+L12*H75</f>
        <v>160</v>
      </c>
      <c r="M75" s="42">
        <f>+M12*H75</f>
        <v>200</v>
      </c>
      <c r="N75" s="42">
        <f t="shared" ref="N75:U75" si="19">$H$75*N12</f>
        <v>160</v>
      </c>
      <c r="O75" s="42">
        <f t="shared" si="19"/>
        <v>160</v>
      </c>
      <c r="P75" s="42">
        <f t="shared" si="19"/>
        <v>200</v>
      </c>
      <c r="Q75" s="42">
        <f t="shared" si="19"/>
        <v>160</v>
      </c>
      <c r="R75" s="42">
        <f t="shared" si="19"/>
        <v>160</v>
      </c>
      <c r="S75" s="42">
        <f t="shared" si="19"/>
        <v>160</v>
      </c>
      <c r="T75" s="42">
        <f t="shared" si="19"/>
        <v>160</v>
      </c>
      <c r="U75" s="42">
        <f t="shared" si="19"/>
        <v>200</v>
      </c>
      <c r="V75" s="201"/>
      <c r="W75" s="708">
        <f t="shared" si="4"/>
        <v>1720</v>
      </c>
    </row>
    <row r="76" spans="2:23" x14ac:dyDescent="0.25">
      <c r="B76" s="21"/>
      <c r="C76" s="6"/>
      <c r="D76" s="6"/>
      <c r="E76" s="575"/>
      <c r="F76" s="2"/>
      <c r="G76" s="847" t="s">
        <v>19</v>
      </c>
      <c r="H76" s="848"/>
      <c r="I76" s="297"/>
      <c r="J76" s="73">
        <f t="shared" ref="J76:U76" si="20">SUM(J53:J75)</f>
        <v>0</v>
      </c>
      <c r="K76" s="73">
        <f t="shared" si="20"/>
        <v>0</v>
      </c>
      <c r="L76" s="73">
        <f t="shared" si="20"/>
        <v>2965</v>
      </c>
      <c r="M76" s="73">
        <f t="shared" si="20"/>
        <v>2182</v>
      </c>
      <c r="N76" s="68">
        <f t="shared" si="20"/>
        <v>2228</v>
      </c>
      <c r="O76" s="68">
        <f t="shared" si="20"/>
        <v>2533</v>
      </c>
      <c r="P76" s="68">
        <f t="shared" si="20"/>
        <v>2487</v>
      </c>
      <c r="Q76" s="68">
        <f t="shared" si="20"/>
        <v>2637</v>
      </c>
      <c r="R76" s="68">
        <f t="shared" si="20"/>
        <v>2340</v>
      </c>
      <c r="S76" s="68">
        <f t="shared" si="20"/>
        <v>2340</v>
      </c>
      <c r="T76" s="68">
        <f t="shared" si="20"/>
        <v>2340</v>
      </c>
      <c r="U76" s="68">
        <f t="shared" si="20"/>
        <v>2287</v>
      </c>
      <c r="V76" s="256"/>
      <c r="W76" s="206">
        <f>SUM(W53:W75)</f>
        <v>24339</v>
      </c>
    </row>
    <row r="77" spans="2:23" ht="15.75" x14ac:dyDescent="0.25">
      <c r="N77" s="670"/>
    </row>
    <row r="78" spans="2:23" ht="15.75" x14ac:dyDescent="0.25">
      <c r="C78" s="860" t="s">
        <v>6</v>
      </c>
      <c r="D78" s="860"/>
      <c r="E78" s="860"/>
      <c r="F78" s="860"/>
      <c r="G78" s="860"/>
      <c r="H78" s="860"/>
      <c r="I78" s="860"/>
      <c r="J78" s="860"/>
      <c r="K78" s="860"/>
      <c r="L78" s="860"/>
      <c r="M78" s="860"/>
      <c r="N78" s="860"/>
      <c r="O78" s="860"/>
      <c r="P78" s="860"/>
      <c r="Q78" s="860"/>
      <c r="R78" s="860"/>
      <c r="S78" s="860"/>
      <c r="T78" s="860"/>
      <c r="U78" s="860"/>
      <c r="V78" s="860"/>
      <c r="W78" s="860"/>
    </row>
    <row r="79" spans="2:23" ht="18.75" x14ac:dyDescent="0.3">
      <c r="C79" s="818" t="s">
        <v>482</v>
      </c>
      <c r="D79" s="818"/>
      <c r="E79" s="818"/>
      <c r="F79" s="818"/>
      <c r="G79" s="818"/>
      <c r="H79" s="818"/>
      <c r="I79" s="818"/>
      <c r="J79" s="818"/>
      <c r="K79" s="818"/>
      <c r="L79" s="818"/>
      <c r="M79" s="818"/>
      <c r="N79" s="818"/>
      <c r="O79" s="818"/>
      <c r="P79" s="818"/>
      <c r="Q79" s="818"/>
      <c r="R79" s="818"/>
      <c r="S79" s="818"/>
      <c r="T79" s="818"/>
      <c r="U79" s="818"/>
      <c r="V79" s="818"/>
      <c r="W79" s="818"/>
    </row>
    <row r="81" spans="2:23" ht="30" customHeight="1" x14ac:dyDescent="0.25">
      <c r="B81" s="167" t="s">
        <v>9</v>
      </c>
      <c r="C81" s="93" t="s">
        <v>63</v>
      </c>
      <c r="D81" s="93"/>
      <c r="E81" s="168" t="s">
        <v>1</v>
      </c>
      <c r="F81" s="169" t="s">
        <v>2</v>
      </c>
      <c r="G81" s="169" t="s">
        <v>3</v>
      </c>
      <c r="H81" s="169" t="s">
        <v>4</v>
      </c>
      <c r="I81" s="290"/>
      <c r="J81" s="170" t="s">
        <v>66</v>
      </c>
      <c r="K81" s="136" t="s">
        <v>67</v>
      </c>
      <c r="L81" s="136" t="s">
        <v>68</v>
      </c>
      <c r="M81" s="136" t="s">
        <v>69</v>
      </c>
      <c r="N81" s="136" t="s">
        <v>70</v>
      </c>
      <c r="O81" s="136" t="s">
        <v>71</v>
      </c>
      <c r="P81" s="136" t="s">
        <v>72</v>
      </c>
      <c r="Q81" s="136" t="s">
        <v>73</v>
      </c>
      <c r="R81" s="136" t="s">
        <v>74</v>
      </c>
      <c r="S81" s="136" t="s">
        <v>75</v>
      </c>
      <c r="T81" s="136" t="s">
        <v>5</v>
      </c>
      <c r="U81" s="174" t="s">
        <v>76</v>
      </c>
      <c r="V81" s="300"/>
      <c r="W81" s="313" t="s">
        <v>16</v>
      </c>
    </row>
    <row r="82" spans="2:23" s="112" customFormat="1" ht="18" customHeight="1" x14ac:dyDescent="0.25">
      <c r="B82" s="314"/>
      <c r="C82" s="343" t="s">
        <v>7</v>
      </c>
      <c r="D82" s="111"/>
      <c r="E82" s="315"/>
      <c r="F82" s="316"/>
      <c r="G82" s="316"/>
      <c r="H82" s="316"/>
      <c r="I82" s="290"/>
      <c r="J82" s="317"/>
      <c r="K82" s="318"/>
      <c r="L82" s="318"/>
      <c r="M82" s="318"/>
      <c r="N82" s="318"/>
      <c r="O82" s="318"/>
      <c r="P82" s="318"/>
      <c r="Q82" s="318"/>
      <c r="R82" s="318"/>
      <c r="S82" s="318"/>
      <c r="T82" s="318"/>
      <c r="U82" s="319"/>
      <c r="V82" s="300"/>
      <c r="W82" s="107"/>
    </row>
    <row r="83" spans="2:23" ht="22.5" x14ac:dyDescent="0.25">
      <c r="B83" s="824">
        <v>35</v>
      </c>
      <c r="C83" s="824" t="s">
        <v>404</v>
      </c>
      <c r="D83" s="851" t="s">
        <v>414</v>
      </c>
      <c r="E83" s="33" t="s">
        <v>99</v>
      </c>
      <c r="F83" s="64">
        <v>1</v>
      </c>
      <c r="G83" s="2">
        <v>7</v>
      </c>
      <c r="H83" s="2">
        <v>7</v>
      </c>
      <c r="I83" s="297"/>
      <c r="J83" s="78">
        <f>+J11*H83</f>
        <v>0</v>
      </c>
      <c r="K83" s="78">
        <f>+K11*H83</f>
        <v>0</v>
      </c>
      <c r="L83" s="78">
        <f>+L11*H83</f>
        <v>140</v>
      </c>
      <c r="M83" s="78">
        <f>+M11*H83</f>
        <v>140</v>
      </c>
      <c r="N83" s="31">
        <f t="shared" ref="N83:U83" si="21">$H$83*N11</f>
        <v>147</v>
      </c>
      <c r="O83" s="31">
        <f t="shared" si="21"/>
        <v>154</v>
      </c>
      <c r="P83" s="31">
        <f t="shared" si="21"/>
        <v>147</v>
      </c>
      <c r="Q83" s="31">
        <f t="shared" si="21"/>
        <v>161</v>
      </c>
      <c r="R83" s="31">
        <f t="shared" si="21"/>
        <v>140</v>
      </c>
      <c r="S83" s="31">
        <f t="shared" si="21"/>
        <v>140</v>
      </c>
      <c r="T83" s="31">
        <f t="shared" si="21"/>
        <v>140</v>
      </c>
      <c r="U83" s="31">
        <f t="shared" si="21"/>
        <v>133</v>
      </c>
      <c r="V83" s="201"/>
      <c r="W83" s="83">
        <f t="shared" ref="W83:W88" si="22">SUM(K83:U83)</f>
        <v>1442</v>
      </c>
    </row>
    <row r="84" spans="2:23" ht="22.5" x14ac:dyDescent="0.25">
      <c r="B84" s="826"/>
      <c r="C84" s="826"/>
      <c r="D84" s="852"/>
      <c r="E84" s="141" t="s">
        <v>100</v>
      </c>
      <c r="F84" s="64">
        <v>1</v>
      </c>
      <c r="G84" s="2">
        <v>4</v>
      </c>
      <c r="H84" s="2">
        <v>4</v>
      </c>
      <c r="I84" s="297"/>
      <c r="J84" s="77">
        <f>+J12*H84</f>
        <v>0</v>
      </c>
      <c r="K84" s="77">
        <f>+K12*H84</f>
        <v>0</v>
      </c>
      <c r="L84" s="77">
        <f>+L12*H84</f>
        <v>16</v>
      </c>
      <c r="M84" s="77">
        <f>+M12*H84</f>
        <v>20</v>
      </c>
      <c r="N84" s="42">
        <f t="shared" ref="N84:U84" si="23">$H$84*N12</f>
        <v>16</v>
      </c>
      <c r="O84" s="42">
        <f t="shared" si="23"/>
        <v>16</v>
      </c>
      <c r="P84" s="42">
        <f t="shared" si="23"/>
        <v>20</v>
      </c>
      <c r="Q84" s="42">
        <f t="shared" si="23"/>
        <v>16</v>
      </c>
      <c r="R84" s="42">
        <f t="shared" si="23"/>
        <v>16</v>
      </c>
      <c r="S84" s="42">
        <f t="shared" si="23"/>
        <v>16</v>
      </c>
      <c r="T84" s="42">
        <f t="shared" si="23"/>
        <v>16</v>
      </c>
      <c r="U84" s="42">
        <f t="shared" si="23"/>
        <v>20</v>
      </c>
      <c r="V84" s="201"/>
      <c r="W84" s="83">
        <f t="shared" si="22"/>
        <v>172</v>
      </c>
    </row>
    <row r="85" spans="2:23" ht="35.25" customHeight="1" x14ac:dyDescent="0.25">
      <c r="B85" s="666">
        <v>36</v>
      </c>
      <c r="C85" s="536" t="s">
        <v>405</v>
      </c>
      <c r="D85" s="578" t="s">
        <v>415</v>
      </c>
      <c r="E85" s="99" t="s">
        <v>101</v>
      </c>
      <c r="F85" s="320">
        <v>1</v>
      </c>
      <c r="G85" s="1">
        <v>1</v>
      </c>
      <c r="H85" s="1">
        <v>1</v>
      </c>
      <c r="I85" s="297"/>
      <c r="J85" s="82">
        <f>+J13*H85</f>
        <v>0</v>
      </c>
      <c r="K85" s="82">
        <f>+K13*H85</f>
        <v>0</v>
      </c>
      <c r="L85" s="82">
        <f>+L13*H85</f>
        <v>12</v>
      </c>
      <c r="M85" s="82">
        <f>+M13*H85</f>
        <v>11</v>
      </c>
      <c r="N85" s="38">
        <f t="shared" ref="N85:U85" si="24">$H$85*N13</f>
        <v>12</v>
      </c>
      <c r="O85" s="38">
        <f t="shared" si="24"/>
        <v>13</v>
      </c>
      <c r="P85" s="38">
        <f t="shared" si="24"/>
        <v>13</v>
      </c>
      <c r="Q85" s="38">
        <f t="shared" si="24"/>
        <v>13</v>
      </c>
      <c r="R85" s="38">
        <f t="shared" si="24"/>
        <v>13</v>
      </c>
      <c r="S85" s="38">
        <f t="shared" si="24"/>
        <v>12</v>
      </c>
      <c r="T85" s="38">
        <f t="shared" si="24"/>
        <v>11</v>
      </c>
      <c r="U85" s="38">
        <f t="shared" si="24"/>
        <v>12</v>
      </c>
      <c r="V85" s="201"/>
      <c r="W85" s="83">
        <f t="shared" si="22"/>
        <v>122</v>
      </c>
    </row>
    <row r="86" spans="2:23" ht="36" customHeight="1" x14ac:dyDescent="0.25">
      <c r="B86" s="666">
        <v>37</v>
      </c>
      <c r="C86" s="536" t="s">
        <v>406</v>
      </c>
      <c r="D86" s="526"/>
      <c r="E86" s="27" t="s">
        <v>102</v>
      </c>
      <c r="F86" s="64">
        <v>1</v>
      </c>
      <c r="G86" s="2">
        <v>1</v>
      </c>
      <c r="H86" s="2">
        <v>1</v>
      </c>
      <c r="I86" s="297"/>
      <c r="J86" s="82">
        <f>+J13*H86</f>
        <v>0</v>
      </c>
      <c r="K86" s="82">
        <f>+K13*H86</f>
        <v>0</v>
      </c>
      <c r="L86" s="82">
        <f>+L13*H86</f>
        <v>12</v>
      </c>
      <c r="M86" s="82">
        <f>+M13*H86</f>
        <v>11</v>
      </c>
      <c r="N86" s="38">
        <f t="shared" ref="N86:U86" si="25">$H$86*N13</f>
        <v>12</v>
      </c>
      <c r="O86" s="38">
        <f t="shared" si="25"/>
        <v>13</v>
      </c>
      <c r="P86" s="38">
        <f t="shared" si="25"/>
        <v>13</v>
      </c>
      <c r="Q86" s="38">
        <f t="shared" si="25"/>
        <v>13</v>
      </c>
      <c r="R86" s="38">
        <f t="shared" si="25"/>
        <v>13</v>
      </c>
      <c r="S86" s="38">
        <f t="shared" si="25"/>
        <v>12</v>
      </c>
      <c r="T86" s="38">
        <f t="shared" si="25"/>
        <v>11</v>
      </c>
      <c r="U86" s="38">
        <f t="shared" si="25"/>
        <v>12</v>
      </c>
      <c r="V86" s="201"/>
      <c r="W86" s="83">
        <f t="shared" si="22"/>
        <v>122</v>
      </c>
    </row>
    <row r="87" spans="2:23" ht="33.75" x14ac:dyDescent="0.25">
      <c r="B87" s="666">
        <v>38</v>
      </c>
      <c r="C87" s="536" t="s">
        <v>407</v>
      </c>
      <c r="D87" s="578" t="s">
        <v>417</v>
      </c>
      <c r="E87" s="33" t="s">
        <v>103</v>
      </c>
      <c r="F87" s="64">
        <v>1</v>
      </c>
      <c r="G87" s="2">
        <v>3</v>
      </c>
      <c r="H87" s="2">
        <v>3</v>
      </c>
      <c r="I87" s="297"/>
      <c r="J87" s="78">
        <f>+J11*H87</f>
        <v>0</v>
      </c>
      <c r="K87" s="78">
        <f>+K11*H87</f>
        <v>0</v>
      </c>
      <c r="L87" s="78">
        <f>+L11*H87</f>
        <v>60</v>
      </c>
      <c r="M87" s="78">
        <f>+M11*H87</f>
        <v>60</v>
      </c>
      <c r="N87" s="78">
        <f>+N11*H87</f>
        <v>63</v>
      </c>
      <c r="O87" s="31">
        <f t="shared" ref="O87:U87" si="26">$H$87*O11</f>
        <v>66</v>
      </c>
      <c r="P87" s="31">
        <f t="shared" si="26"/>
        <v>63</v>
      </c>
      <c r="Q87" s="31">
        <f t="shared" si="26"/>
        <v>69</v>
      </c>
      <c r="R87" s="31">
        <f t="shared" si="26"/>
        <v>60</v>
      </c>
      <c r="S87" s="31">
        <f t="shared" si="26"/>
        <v>60</v>
      </c>
      <c r="T87" s="31">
        <f t="shared" si="26"/>
        <v>60</v>
      </c>
      <c r="U87" s="31">
        <f t="shared" si="26"/>
        <v>57</v>
      </c>
      <c r="V87" s="201"/>
      <c r="W87" s="83">
        <f t="shared" si="22"/>
        <v>618</v>
      </c>
    </row>
    <row r="88" spans="2:23" ht="25.5" customHeight="1" x14ac:dyDescent="0.25">
      <c r="B88" s="666">
        <v>39</v>
      </c>
      <c r="C88" s="538" t="s">
        <v>408</v>
      </c>
      <c r="D88" s="587"/>
      <c r="E88" s="33" t="s">
        <v>94</v>
      </c>
      <c r="F88" s="64">
        <v>1</v>
      </c>
      <c r="G88" s="2">
        <v>4</v>
      </c>
      <c r="H88" s="2">
        <v>4</v>
      </c>
      <c r="I88" s="297"/>
      <c r="J88" s="31">
        <f>+J11*H88</f>
        <v>0</v>
      </c>
      <c r="K88" s="31">
        <f>+K11*H88</f>
        <v>0</v>
      </c>
      <c r="L88" s="31">
        <f>+L11*H88</f>
        <v>80</v>
      </c>
      <c r="M88" s="31">
        <f>+M11*H88</f>
        <v>80</v>
      </c>
      <c r="N88" s="31">
        <f t="shared" ref="N88:U88" si="27">$H$88*N11</f>
        <v>84</v>
      </c>
      <c r="O88" s="31">
        <f t="shared" si="27"/>
        <v>88</v>
      </c>
      <c r="P88" s="31">
        <f t="shared" si="27"/>
        <v>84</v>
      </c>
      <c r="Q88" s="31">
        <f t="shared" si="27"/>
        <v>92</v>
      </c>
      <c r="R88" s="31">
        <f t="shared" si="27"/>
        <v>80</v>
      </c>
      <c r="S88" s="31">
        <f t="shared" si="27"/>
        <v>80</v>
      </c>
      <c r="T88" s="31">
        <f t="shared" si="27"/>
        <v>80</v>
      </c>
      <c r="U88" s="31">
        <f t="shared" si="27"/>
        <v>76</v>
      </c>
      <c r="V88" s="201"/>
      <c r="W88" s="98">
        <f t="shared" si="22"/>
        <v>824</v>
      </c>
    </row>
    <row r="89" spans="2:23" x14ac:dyDescent="0.25">
      <c r="B89" s="21"/>
      <c r="C89" s="6"/>
      <c r="D89" s="6"/>
      <c r="E89" s="575"/>
      <c r="F89" s="1"/>
      <c r="G89" s="2"/>
      <c r="H89" s="2"/>
      <c r="I89" s="298"/>
      <c r="J89" s="70"/>
      <c r="K89" s="70"/>
      <c r="L89" s="70"/>
      <c r="M89" s="70"/>
      <c r="N89" s="24"/>
      <c r="O89" s="24"/>
      <c r="P89" s="24"/>
      <c r="Q89" s="24"/>
      <c r="R89" s="24"/>
      <c r="S89" s="24"/>
      <c r="T89" s="24"/>
      <c r="U89" s="24"/>
      <c r="V89" s="300"/>
      <c r="W89" s="98"/>
    </row>
    <row r="90" spans="2:23" x14ac:dyDescent="0.25">
      <c r="B90" s="21"/>
      <c r="C90" s="6"/>
      <c r="D90" s="6"/>
      <c r="E90" s="575"/>
      <c r="F90" s="2"/>
      <c r="G90" s="847" t="s">
        <v>19</v>
      </c>
      <c r="H90" s="848"/>
      <c r="I90" s="298"/>
      <c r="J90" s="206">
        <f>SUM(J83:J88)</f>
        <v>0</v>
      </c>
      <c r="K90" s="206">
        <f t="shared" ref="K90:U90" si="28">SUM(K83:K88)</f>
        <v>0</v>
      </c>
      <c r="L90" s="206">
        <f t="shared" si="28"/>
        <v>320</v>
      </c>
      <c r="M90" s="206">
        <f t="shared" si="28"/>
        <v>322</v>
      </c>
      <c r="N90" s="206">
        <f t="shared" si="28"/>
        <v>334</v>
      </c>
      <c r="O90" s="206">
        <f t="shared" si="28"/>
        <v>350</v>
      </c>
      <c r="P90" s="206">
        <f t="shared" si="28"/>
        <v>340</v>
      </c>
      <c r="Q90" s="206">
        <f t="shared" si="28"/>
        <v>364</v>
      </c>
      <c r="R90" s="206">
        <f t="shared" si="28"/>
        <v>322</v>
      </c>
      <c r="S90" s="206">
        <f t="shared" si="28"/>
        <v>320</v>
      </c>
      <c r="T90" s="206">
        <f t="shared" si="28"/>
        <v>318</v>
      </c>
      <c r="U90" s="206">
        <f t="shared" si="28"/>
        <v>310</v>
      </c>
      <c r="V90" s="256"/>
      <c r="W90" s="604">
        <f>SUM(W83:W88)</f>
        <v>3300</v>
      </c>
    </row>
    <row r="91" spans="2:23" ht="15.75" x14ac:dyDescent="0.25">
      <c r="B91" s="21"/>
      <c r="C91" s="6"/>
      <c r="D91" s="6"/>
      <c r="E91" s="575"/>
      <c r="F91" s="6"/>
      <c r="G91" s="6"/>
      <c r="H91" s="6"/>
      <c r="I91" s="63"/>
      <c r="J91" s="6"/>
      <c r="K91" s="6"/>
      <c r="L91" s="6"/>
      <c r="M91" s="6"/>
      <c r="N91" s="670"/>
      <c r="O91" s="6"/>
      <c r="P91" s="6"/>
      <c r="Q91" s="6"/>
      <c r="R91" s="6"/>
      <c r="S91" s="6"/>
      <c r="T91" s="6"/>
      <c r="U91" s="6"/>
      <c r="V91" s="63"/>
      <c r="W91" s="7"/>
    </row>
    <row r="92" spans="2:23" x14ac:dyDescent="0.25">
      <c r="B92" s="21"/>
      <c r="C92" s="6"/>
      <c r="D92" s="6"/>
      <c r="E92" s="19"/>
      <c r="F92" s="6"/>
      <c r="G92" s="6"/>
      <c r="H92" s="6"/>
      <c r="I92" s="63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3"/>
      <c r="W92" s="7"/>
    </row>
    <row r="93" spans="2:23" x14ac:dyDescent="0.25">
      <c r="B93" s="21"/>
      <c r="C93" s="6"/>
      <c r="D93" s="6"/>
      <c r="E93" s="19"/>
      <c r="F93" s="6"/>
      <c r="G93" s="6"/>
      <c r="H93" s="6"/>
      <c r="I93" s="63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3"/>
      <c r="W93" s="7"/>
    </row>
    <row r="95" spans="2:23" ht="15.75" x14ac:dyDescent="0.25">
      <c r="B95" s="860" t="s">
        <v>6</v>
      </c>
      <c r="C95" s="860"/>
      <c r="D95" s="860"/>
      <c r="E95" s="860"/>
      <c r="F95" s="860"/>
      <c r="G95" s="860"/>
      <c r="H95" s="860"/>
      <c r="I95" s="860"/>
      <c r="J95" s="860"/>
      <c r="K95" s="860"/>
      <c r="L95" s="860"/>
      <c r="M95" s="860"/>
      <c r="N95" s="860"/>
      <c r="O95" s="860"/>
      <c r="P95" s="860"/>
      <c r="Q95" s="860"/>
      <c r="R95" s="860"/>
      <c r="S95" s="860"/>
      <c r="T95" s="860"/>
      <c r="U95" s="860"/>
      <c r="V95" s="860"/>
      <c r="W95" s="860"/>
    </row>
    <row r="96" spans="2:23" ht="18.75" x14ac:dyDescent="0.3">
      <c r="B96" s="818" t="s">
        <v>482</v>
      </c>
      <c r="C96" s="818"/>
      <c r="D96" s="818"/>
      <c r="E96" s="818"/>
      <c r="F96" s="818"/>
      <c r="G96" s="818"/>
      <c r="H96" s="818"/>
      <c r="I96" s="818"/>
      <c r="J96" s="818"/>
      <c r="K96" s="818"/>
      <c r="L96" s="818"/>
      <c r="M96" s="818"/>
      <c r="N96" s="818"/>
      <c r="O96" s="818"/>
      <c r="P96" s="818"/>
      <c r="Q96" s="818"/>
      <c r="R96" s="818"/>
      <c r="S96" s="818"/>
      <c r="T96" s="818"/>
      <c r="U96" s="818"/>
      <c r="V96" s="818"/>
      <c r="W96" s="818"/>
    </row>
    <row r="99" spans="2:23" ht="30" customHeight="1" x14ac:dyDescent="0.25">
      <c r="B99" s="167" t="s">
        <v>9</v>
      </c>
      <c r="C99" s="93" t="s">
        <v>63</v>
      </c>
      <c r="D99" s="93" t="s">
        <v>231</v>
      </c>
      <c r="E99" s="168" t="s">
        <v>1</v>
      </c>
      <c r="F99" s="169" t="s">
        <v>2</v>
      </c>
      <c r="G99" s="169" t="s">
        <v>3</v>
      </c>
      <c r="H99" s="169" t="s">
        <v>4</v>
      </c>
      <c r="I99" s="290"/>
      <c r="J99" s="170" t="s">
        <v>66</v>
      </c>
      <c r="K99" s="136" t="s">
        <v>67</v>
      </c>
      <c r="L99" s="136" t="s">
        <v>68</v>
      </c>
      <c r="M99" s="136" t="s">
        <v>69</v>
      </c>
      <c r="N99" s="136" t="s">
        <v>70</v>
      </c>
      <c r="O99" s="136" t="s">
        <v>71</v>
      </c>
      <c r="P99" s="136" t="s">
        <v>72</v>
      </c>
      <c r="Q99" s="136" t="s">
        <v>73</v>
      </c>
      <c r="R99" s="136" t="s">
        <v>74</v>
      </c>
      <c r="S99" s="136" t="s">
        <v>75</v>
      </c>
      <c r="T99" s="136" t="s">
        <v>5</v>
      </c>
      <c r="U99" s="174" t="s">
        <v>76</v>
      </c>
      <c r="V99" s="300"/>
      <c r="W99" s="313" t="s">
        <v>16</v>
      </c>
    </row>
    <row r="100" spans="2:23" s="112" customFormat="1" ht="22.5" customHeight="1" x14ac:dyDescent="0.25">
      <c r="B100" s="308"/>
      <c r="C100" s="343" t="s">
        <v>8</v>
      </c>
      <c r="D100" s="111"/>
      <c r="E100" s="315"/>
      <c r="F100" s="316"/>
      <c r="G100" s="316"/>
      <c r="H100" s="316"/>
      <c r="I100" s="290"/>
      <c r="J100" s="310"/>
      <c r="K100" s="311"/>
      <c r="L100" s="311"/>
      <c r="M100" s="311"/>
      <c r="N100" s="311"/>
      <c r="O100" s="311"/>
      <c r="P100" s="311"/>
      <c r="Q100" s="311"/>
      <c r="R100" s="311"/>
      <c r="S100" s="311"/>
      <c r="T100" s="311"/>
      <c r="U100" s="312"/>
      <c r="V100" s="300"/>
      <c r="W100" s="107"/>
    </row>
    <row r="101" spans="2:23" ht="22.5" x14ac:dyDescent="0.25">
      <c r="B101" s="806">
        <v>40</v>
      </c>
      <c r="C101" s="859" t="s">
        <v>409</v>
      </c>
      <c r="D101" s="859" t="s">
        <v>416</v>
      </c>
      <c r="E101" s="33" t="s">
        <v>117</v>
      </c>
      <c r="F101" s="64">
        <v>1</v>
      </c>
      <c r="G101" s="2">
        <v>5</v>
      </c>
      <c r="H101" s="2">
        <v>5</v>
      </c>
      <c r="I101" s="297"/>
      <c r="J101" s="31">
        <f>+J11*H101</f>
        <v>0</v>
      </c>
      <c r="K101" s="31">
        <f>+K11*H101</f>
        <v>0</v>
      </c>
      <c r="L101" s="31">
        <f>+L11*H101</f>
        <v>100</v>
      </c>
      <c r="M101" s="31">
        <f>+M11*H101</f>
        <v>100</v>
      </c>
      <c r="N101" s="31">
        <f t="shared" ref="N101:U101" si="29">$H$101*N11</f>
        <v>105</v>
      </c>
      <c r="O101" s="31">
        <f t="shared" si="29"/>
        <v>110</v>
      </c>
      <c r="P101" s="31">
        <f t="shared" si="29"/>
        <v>105</v>
      </c>
      <c r="Q101" s="31">
        <f t="shared" si="29"/>
        <v>115</v>
      </c>
      <c r="R101" s="31">
        <f t="shared" si="29"/>
        <v>100</v>
      </c>
      <c r="S101" s="31">
        <f t="shared" si="29"/>
        <v>100</v>
      </c>
      <c r="T101" s="31">
        <f t="shared" si="29"/>
        <v>100</v>
      </c>
      <c r="U101" s="31">
        <f t="shared" si="29"/>
        <v>95</v>
      </c>
      <c r="V101" s="201"/>
      <c r="W101" s="13">
        <f>SUM(K101:U101)</f>
        <v>1030</v>
      </c>
    </row>
    <row r="102" spans="2:23" ht="24.75" customHeight="1" x14ac:dyDescent="0.25">
      <c r="B102" s="806"/>
      <c r="C102" s="859"/>
      <c r="D102" s="859"/>
      <c r="E102" s="141" t="s">
        <v>202</v>
      </c>
      <c r="F102" s="64">
        <v>1</v>
      </c>
      <c r="G102" s="2">
        <v>3</v>
      </c>
      <c r="H102" s="2">
        <v>3</v>
      </c>
      <c r="I102" s="297"/>
      <c r="J102" s="42">
        <f>+J12*H102</f>
        <v>0</v>
      </c>
      <c r="K102" s="42">
        <f>+K12*H102</f>
        <v>0</v>
      </c>
      <c r="L102" s="77">
        <f>+L12*H102</f>
        <v>12</v>
      </c>
      <c r="M102" s="42">
        <f>+M12*H102</f>
        <v>15</v>
      </c>
      <c r="N102" s="42">
        <f t="shared" ref="N102:U102" si="30">$H$102*N12</f>
        <v>12</v>
      </c>
      <c r="O102" s="42">
        <f t="shared" si="30"/>
        <v>12</v>
      </c>
      <c r="P102" s="42">
        <f t="shared" si="30"/>
        <v>15</v>
      </c>
      <c r="Q102" s="42">
        <f t="shared" si="30"/>
        <v>12</v>
      </c>
      <c r="R102" s="42">
        <f t="shared" si="30"/>
        <v>12</v>
      </c>
      <c r="S102" s="42">
        <f t="shared" si="30"/>
        <v>12</v>
      </c>
      <c r="T102" s="42">
        <f t="shared" si="30"/>
        <v>12</v>
      </c>
      <c r="U102" s="42">
        <f t="shared" si="30"/>
        <v>15</v>
      </c>
      <c r="V102" s="201"/>
      <c r="W102" s="13">
        <f>SUM(K102:U102)</f>
        <v>129</v>
      </c>
    </row>
    <row r="103" spans="2:23" x14ac:dyDescent="0.25">
      <c r="B103" s="21"/>
      <c r="C103" s="21"/>
      <c r="D103" s="21"/>
      <c r="E103" s="22"/>
      <c r="F103" s="3"/>
      <c r="G103" s="877" t="s">
        <v>19</v>
      </c>
      <c r="H103" s="878"/>
      <c r="I103" s="298"/>
      <c r="J103" s="30">
        <f t="shared" ref="J103:U103" si="31">SUM(J101:J102)</f>
        <v>0</v>
      </c>
      <c r="K103" s="30">
        <f t="shared" si="31"/>
        <v>0</v>
      </c>
      <c r="L103" s="30">
        <f t="shared" si="31"/>
        <v>112</v>
      </c>
      <c r="M103" s="30">
        <f t="shared" si="31"/>
        <v>115</v>
      </c>
      <c r="N103" s="30">
        <f t="shared" si="31"/>
        <v>117</v>
      </c>
      <c r="O103" s="30">
        <f t="shared" si="31"/>
        <v>122</v>
      </c>
      <c r="P103" s="30">
        <f t="shared" si="31"/>
        <v>120</v>
      </c>
      <c r="Q103" s="30">
        <f t="shared" si="31"/>
        <v>127</v>
      </c>
      <c r="R103" s="30">
        <f t="shared" si="31"/>
        <v>112</v>
      </c>
      <c r="S103" s="30">
        <f t="shared" si="31"/>
        <v>112</v>
      </c>
      <c r="T103" s="30">
        <f t="shared" si="31"/>
        <v>112</v>
      </c>
      <c r="U103" s="30">
        <f t="shared" si="31"/>
        <v>110</v>
      </c>
      <c r="V103" s="302"/>
      <c r="W103" s="364">
        <f>SUM(W101:W102)</f>
        <v>1159</v>
      </c>
    </row>
    <row r="104" spans="2:23" s="21" customFormat="1" ht="15.75" x14ac:dyDescent="0.25">
      <c r="E104" s="22"/>
      <c r="G104" s="97"/>
      <c r="I104" s="63"/>
      <c r="J104" s="670"/>
      <c r="K104" s="346"/>
      <c r="L104" s="346"/>
      <c r="M104" s="346"/>
      <c r="N104" s="346"/>
      <c r="O104" s="346"/>
      <c r="P104" s="346"/>
      <c r="Q104" s="346"/>
      <c r="R104" s="346"/>
      <c r="S104" s="346"/>
      <c r="T104" s="347"/>
      <c r="U104" s="347"/>
      <c r="V104" s="299"/>
      <c r="W104" s="348"/>
    </row>
    <row r="105" spans="2:23" ht="24" customHeight="1" x14ac:dyDescent="0.25">
      <c r="T105" s="879" t="s">
        <v>45</v>
      </c>
      <c r="U105" s="880"/>
      <c r="V105" s="205"/>
      <c r="W105" s="605">
        <f>W45+W76+W90+W103</f>
        <v>48567</v>
      </c>
    </row>
    <row r="107" spans="2:23" ht="21" x14ac:dyDescent="0.35">
      <c r="C107" s="20"/>
      <c r="D107" s="20"/>
      <c r="E107" s="19"/>
      <c r="F107" s="6"/>
      <c r="G107" s="6"/>
      <c r="H107" s="6"/>
      <c r="I107" s="63"/>
      <c r="J107" s="6"/>
      <c r="K107" s="6"/>
      <c r="L107" s="6"/>
      <c r="M107" s="6"/>
      <c r="N107" s="874" t="s">
        <v>28</v>
      </c>
      <c r="O107" s="875"/>
      <c r="P107" s="875"/>
      <c r="Q107" s="875"/>
      <c r="R107" s="875"/>
      <c r="S107" s="876"/>
      <c r="T107" s="6"/>
      <c r="U107" s="6"/>
      <c r="V107" s="63"/>
    </row>
    <row r="108" spans="2:23" x14ac:dyDescent="0.25">
      <c r="C108" s="22"/>
      <c r="D108" s="22"/>
      <c r="E108" s="19"/>
      <c r="F108" s="6"/>
      <c r="G108" s="6"/>
      <c r="H108" s="6"/>
      <c r="I108" s="63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3"/>
    </row>
    <row r="109" spans="2:23" ht="39.75" customHeight="1" x14ac:dyDescent="0.25">
      <c r="C109" s="6"/>
      <c r="D109" s="6"/>
      <c r="E109" s="19"/>
      <c r="F109" s="6"/>
      <c r="I109" s="63"/>
      <c r="J109" s="828" t="s">
        <v>13</v>
      </c>
      <c r="K109" s="828"/>
      <c r="L109" s="815" t="s">
        <v>2</v>
      </c>
      <c r="M109" s="815"/>
      <c r="N109" s="799" t="s">
        <v>17</v>
      </c>
      <c r="O109" s="799"/>
      <c r="P109" s="799" t="s">
        <v>18</v>
      </c>
      <c r="Q109" s="799"/>
      <c r="R109" s="799" t="s">
        <v>51</v>
      </c>
      <c r="S109" s="799"/>
      <c r="T109" s="799" t="s">
        <v>30</v>
      </c>
      <c r="U109" s="799"/>
      <c r="V109" s="324"/>
      <c r="W109" s="777" t="s">
        <v>12</v>
      </c>
    </row>
    <row r="110" spans="2:23" x14ac:dyDescent="0.25">
      <c r="C110" s="6"/>
      <c r="D110" s="6"/>
      <c r="E110" s="19"/>
      <c r="F110" s="6"/>
      <c r="I110" s="63"/>
      <c r="J110" s="829" t="s">
        <v>0</v>
      </c>
      <c r="K110" s="829"/>
      <c r="L110" s="806">
        <f>SUM(F18:F44)</f>
        <v>27</v>
      </c>
      <c r="M110" s="806"/>
      <c r="N110" s="846">
        <f>W45</f>
        <v>19769</v>
      </c>
      <c r="O110" s="846"/>
      <c r="P110" s="849"/>
      <c r="Q110" s="849"/>
      <c r="R110" s="849"/>
      <c r="S110" s="849"/>
      <c r="T110" s="849"/>
      <c r="U110" s="849"/>
      <c r="V110" s="298"/>
      <c r="W110" s="782"/>
    </row>
    <row r="111" spans="2:23" x14ac:dyDescent="0.25">
      <c r="J111" s="829" t="s">
        <v>25</v>
      </c>
      <c r="K111" s="829"/>
      <c r="L111" s="806">
        <f>SUM(F53:F75)</f>
        <v>32</v>
      </c>
      <c r="M111" s="806"/>
      <c r="N111" s="808">
        <f>W76</f>
        <v>24339</v>
      </c>
      <c r="O111" s="808"/>
      <c r="P111" s="849"/>
      <c r="Q111" s="849"/>
      <c r="R111" s="849"/>
      <c r="S111" s="849"/>
      <c r="T111" s="849"/>
      <c r="U111" s="849"/>
      <c r="V111" s="245"/>
      <c r="W111" s="782"/>
    </row>
    <row r="112" spans="2:23" x14ac:dyDescent="0.25">
      <c r="J112" s="829" t="s">
        <v>7</v>
      </c>
      <c r="K112" s="829"/>
      <c r="L112" s="806">
        <f>SUM(F83:F88)</f>
        <v>6</v>
      </c>
      <c r="M112" s="806"/>
      <c r="N112" s="808">
        <f>W90</f>
        <v>3300</v>
      </c>
      <c r="O112" s="808"/>
      <c r="P112" s="849"/>
      <c r="Q112" s="849"/>
      <c r="R112" s="849"/>
      <c r="S112" s="849"/>
      <c r="T112" s="849"/>
      <c r="U112" s="849"/>
      <c r="V112" s="245"/>
      <c r="W112" s="783"/>
    </row>
    <row r="113" spans="10:24" x14ac:dyDescent="0.25">
      <c r="J113" s="829" t="s">
        <v>8</v>
      </c>
      <c r="K113" s="829"/>
      <c r="L113" s="806">
        <f>SUM(F101:F102)</f>
        <v>2</v>
      </c>
      <c r="M113" s="806"/>
      <c r="N113" s="808">
        <f>W103</f>
        <v>1159</v>
      </c>
      <c r="O113" s="808"/>
      <c r="P113" s="849"/>
      <c r="Q113" s="849"/>
      <c r="R113" s="849"/>
      <c r="S113" s="849"/>
      <c r="T113" s="849"/>
      <c r="U113" s="849"/>
      <c r="V113" s="245"/>
      <c r="W113" s="776"/>
    </row>
    <row r="114" spans="10:24" x14ac:dyDescent="0.25">
      <c r="J114" s="809" t="s">
        <v>34</v>
      </c>
      <c r="K114" s="809"/>
      <c r="L114" s="807">
        <f>SUM(L110:M113)</f>
        <v>67</v>
      </c>
      <c r="M114" s="807"/>
      <c r="N114" s="850">
        <f>SUM(N110:O113)</f>
        <v>48567</v>
      </c>
      <c r="O114" s="850"/>
      <c r="P114" s="849"/>
      <c r="Q114" s="849"/>
      <c r="R114" s="810"/>
      <c r="S114" s="810"/>
      <c r="T114" s="798"/>
      <c r="U114" s="798"/>
      <c r="V114" s="598"/>
      <c r="W114" s="790"/>
      <c r="X114" s="21"/>
    </row>
    <row r="115" spans="10:24" x14ac:dyDescent="0.25">
      <c r="W115" s="21"/>
    </row>
    <row r="118" spans="10:24" x14ac:dyDescent="0.25">
      <c r="W118" s="37"/>
    </row>
  </sheetData>
  <mergeCells count="104">
    <mergeCell ref="B101:B102"/>
    <mergeCell ref="J113:K113"/>
    <mergeCell ref="T113:U113"/>
    <mergeCell ref="N113:O113"/>
    <mergeCell ref="L111:M111"/>
    <mergeCell ref="L112:M112"/>
    <mergeCell ref="L113:M113"/>
    <mergeCell ref="N111:O111"/>
    <mergeCell ref="N112:O112"/>
    <mergeCell ref="T105:U105"/>
    <mergeCell ref="J109:K109"/>
    <mergeCell ref="J110:K110"/>
    <mergeCell ref="C78:W78"/>
    <mergeCell ref="C101:C102"/>
    <mergeCell ref="G90:H90"/>
    <mergeCell ref="N107:S107"/>
    <mergeCell ref="P112:Q112"/>
    <mergeCell ref="T109:U109"/>
    <mergeCell ref="G103:H103"/>
    <mergeCell ref="J111:K111"/>
    <mergeCell ref="J112:K112"/>
    <mergeCell ref="C9:W9"/>
    <mergeCell ref="B1:W1"/>
    <mergeCell ref="B2:W2"/>
    <mergeCell ref="B3:W3"/>
    <mergeCell ref="B5:W5"/>
    <mergeCell ref="B8:W8"/>
    <mergeCell ref="G10:H10"/>
    <mergeCell ref="G11:H11"/>
    <mergeCell ref="G12:H12"/>
    <mergeCell ref="B6:W6"/>
    <mergeCell ref="B7:W7"/>
    <mergeCell ref="G13:H13"/>
    <mergeCell ref="G14:H14"/>
    <mergeCell ref="B29:B31"/>
    <mergeCell ref="C29:C31"/>
    <mergeCell ref="C53:C54"/>
    <mergeCell ref="C55:C56"/>
    <mergeCell ref="C63:C65"/>
    <mergeCell ref="B47:W47"/>
    <mergeCell ref="G45:H45"/>
    <mergeCell ref="B19:B20"/>
    <mergeCell ref="C19:C20"/>
    <mergeCell ref="C61:C62"/>
    <mergeCell ref="D61:D62"/>
    <mergeCell ref="D21:D22"/>
    <mergeCell ref="B21:B22"/>
    <mergeCell ref="D63:D65"/>
    <mergeCell ref="D66:D68"/>
    <mergeCell ref="B66:B68"/>
    <mergeCell ref="B53:B54"/>
    <mergeCell ref="B55:B56"/>
    <mergeCell ref="B73:B75"/>
    <mergeCell ref="C66:C68"/>
    <mergeCell ref="C73:C75"/>
    <mergeCell ref="D59:D60"/>
    <mergeCell ref="C71:C72"/>
    <mergeCell ref="B71:B72"/>
    <mergeCell ref="D71:D72"/>
    <mergeCell ref="C26:C27"/>
    <mergeCell ref="D26:D27"/>
    <mergeCell ref="B26:B27"/>
    <mergeCell ref="D19:D20"/>
    <mergeCell ref="C21:C22"/>
    <mergeCell ref="N109:O109"/>
    <mergeCell ref="D101:D102"/>
    <mergeCell ref="B83:B84"/>
    <mergeCell ref="C83:C84"/>
    <mergeCell ref="B95:W95"/>
    <mergeCell ref="B48:W48"/>
    <mergeCell ref="B63:B65"/>
    <mergeCell ref="C57:C58"/>
    <mergeCell ref="B57:B58"/>
    <mergeCell ref="B59:B60"/>
    <mergeCell ref="C59:C60"/>
    <mergeCell ref="B61:B62"/>
    <mergeCell ref="D83:D84"/>
    <mergeCell ref="D73:D75"/>
    <mergeCell ref="D53:D54"/>
    <mergeCell ref="D55:D56"/>
    <mergeCell ref="N110:O110"/>
    <mergeCell ref="B96:W96"/>
    <mergeCell ref="G76:H76"/>
    <mergeCell ref="T114:U114"/>
    <mergeCell ref="R109:S109"/>
    <mergeCell ref="R110:S110"/>
    <mergeCell ref="R111:S111"/>
    <mergeCell ref="R112:S112"/>
    <mergeCell ref="R113:S113"/>
    <mergeCell ref="R114:S114"/>
    <mergeCell ref="T110:U110"/>
    <mergeCell ref="T111:U111"/>
    <mergeCell ref="T112:U112"/>
    <mergeCell ref="P114:Q114"/>
    <mergeCell ref="P109:Q109"/>
    <mergeCell ref="P110:Q110"/>
    <mergeCell ref="P111:Q111"/>
    <mergeCell ref="P113:Q113"/>
    <mergeCell ref="N114:O114"/>
    <mergeCell ref="L109:M109"/>
    <mergeCell ref="L110:M110"/>
    <mergeCell ref="L114:M114"/>
    <mergeCell ref="C79:W79"/>
    <mergeCell ref="J114:K114"/>
  </mergeCells>
  <pageMargins left="0.70866141732283472" right="0.70866141732283472" top="0.74803149606299213" bottom="0.74803149606299213" header="0.31496062992125984" footer="0.31496062992125984"/>
  <pageSetup paperSize="5" scale="49" orientation="landscape" r:id="rId1"/>
  <rowBreaks count="1" manualBreakCount="1">
    <brk id="77" min="1" max="2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showGridLines="0" topLeftCell="A22" zoomScale="85" zoomScaleNormal="85" workbookViewId="0">
      <selection activeCell="A7" sqref="A7:W7"/>
    </sheetView>
  </sheetViews>
  <sheetFormatPr baseColWidth="10" defaultColWidth="11.42578125" defaultRowHeight="15" x14ac:dyDescent="0.25"/>
  <cols>
    <col min="1" max="1" width="12" style="28" customWidth="1"/>
    <col min="2" max="2" width="33.5703125" style="28" customWidth="1"/>
    <col min="3" max="3" width="36.140625" style="28" customWidth="1"/>
    <col min="4" max="4" width="14.42578125" style="28" customWidth="1"/>
    <col min="5" max="5" width="11.42578125" style="28"/>
    <col min="6" max="6" width="12.85546875" style="28" customWidth="1"/>
    <col min="7" max="7" width="16.42578125" style="28" customWidth="1"/>
    <col min="8" max="8" width="1.7109375" style="61" customWidth="1"/>
    <col min="9" max="20" width="8.5703125" style="28" customWidth="1"/>
    <col min="21" max="21" width="1.140625" style="61" customWidth="1"/>
    <col min="22" max="22" width="15.42578125" style="28" customWidth="1"/>
    <col min="23" max="16384" width="11.42578125" style="28"/>
  </cols>
  <sheetData>
    <row r="1" spans="1:23" ht="18" x14ac:dyDescent="0.25">
      <c r="A1" s="812" t="s">
        <v>14</v>
      </c>
      <c r="B1" s="812"/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812"/>
    </row>
    <row r="2" spans="1:23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</row>
    <row r="3" spans="1:23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814"/>
    </row>
    <row r="4" spans="1:23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  <c r="W4" s="16"/>
    </row>
    <row r="5" spans="1:23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818"/>
    </row>
    <row r="6" spans="1:23" s="81" customFormat="1" ht="37.5" customHeight="1" x14ac:dyDescent="0.25">
      <c r="A6" s="872" t="s">
        <v>490</v>
      </c>
      <c r="B6" s="873"/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1:23" s="81" customFormat="1" ht="17.25" x14ac:dyDescent="0.25">
      <c r="A7" s="872" t="s">
        <v>492</v>
      </c>
      <c r="B7" s="872"/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  <c r="W7" s="872"/>
    </row>
    <row r="8" spans="1:23" ht="21" x14ac:dyDescent="0.35">
      <c r="A8" s="819" t="s">
        <v>188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  <c r="W8" s="819"/>
    </row>
    <row r="9" spans="1:23" x14ac:dyDescent="0.25">
      <c r="B9" s="11"/>
      <c r="C9" s="11"/>
      <c r="D9" s="11"/>
      <c r="E9" s="11"/>
      <c r="F9" s="11"/>
      <c r="G9" s="11"/>
      <c r="H9" s="185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85"/>
      <c r="V9" s="11"/>
    </row>
    <row r="10" spans="1:23" ht="22.5" x14ac:dyDescent="0.25">
      <c r="B10" s="470"/>
      <c r="C10" s="470"/>
      <c r="F10" s="882" t="s">
        <v>20</v>
      </c>
      <c r="G10" s="883"/>
      <c r="H10" s="273"/>
      <c r="I10" s="136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36" t="s">
        <v>76</v>
      </c>
      <c r="U10" s="195"/>
      <c r="V10" s="136" t="s">
        <v>485</v>
      </c>
    </row>
    <row r="11" spans="1:23" ht="21" customHeight="1" x14ac:dyDescent="0.25">
      <c r="B11" s="29"/>
      <c r="C11" s="29"/>
      <c r="F11" s="822" t="s">
        <v>46</v>
      </c>
      <c r="G11" s="823"/>
      <c r="H11" s="274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190"/>
      <c r="V11" s="45">
        <f>SUM(J11:T11)</f>
        <v>206</v>
      </c>
    </row>
    <row r="12" spans="1:23" x14ac:dyDescent="0.25">
      <c r="F12" s="881"/>
      <c r="G12" s="881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V12" s="349">
        <f>SUM(V11:V11)</f>
        <v>206</v>
      </c>
    </row>
    <row r="13" spans="1:23" x14ac:dyDescent="0.25">
      <c r="L13" s="28" t="s">
        <v>162</v>
      </c>
    </row>
    <row r="14" spans="1:23" ht="35.25" customHeight="1" x14ac:dyDescent="0.25">
      <c r="A14" s="560" t="s">
        <v>9</v>
      </c>
      <c r="B14" s="561" t="s">
        <v>63</v>
      </c>
      <c r="C14" s="561" t="s">
        <v>231</v>
      </c>
      <c r="D14" s="562" t="s">
        <v>1</v>
      </c>
      <c r="E14" s="563" t="s">
        <v>2</v>
      </c>
      <c r="F14" s="563" t="s">
        <v>3</v>
      </c>
      <c r="G14" s="563" t="s">
        <v>4</v>
      </c>
      <c r="H14" s="224"/>
      <c r="I14" s="170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74" t="s">
        <v>76</v>
      </c>
      <c r="U14" s="199"/>
      <c r="V14" s="94" t="s">
        <v>16</v>
      </c>
    </row>
    <row r="15" spans="1:23" ht="38.25" customHeight="1" x14ac:dyDescent="0.25">
      <c r="A15" s="564" t="s">
        <v>0</v>
      </c>
      <c r="B15" s="565" t="s">
        <v>300</v>
      </c>
      <c r="C15" s="565" t="s">
        <v>307</v>
      </c>
      <c r="D15" s="254" t="s">
        <v>163</v>
      </c>
      <c r="E15" s="529">
        <v>1</v>
      </c>
      <c r="F15" s="523">
        <v>7</v>
      </c>
      <c r="G15" s="523">
        <v>7</v>
      </c>
      <c r="H15" s="63"/>
      <c r="I15" s="103">
        <f>+I11*G15</f>
        <v>0</v>
      </c>
      <c r="J15" s="103">
        <f>+J11*G15</f>
        <v>0</v>
      </c>
      <c r="K15" s="103">
        <f>+K11*G15</f>
        <v>140</v>
      </c>
      <c r="L15" s="103">
        <f>+L11*G15</f>
        <v>140</v>
      </c>
      <c r="M15" s="103">
        <f>+M11*G15</f>
        <v>147</v>
      </c>
      <c r="N15" s="103">
        <f>+N11*G15</f>
        <v>154</v>
      </c>
      <c r="O15" s="103">
        <f>+O11*G15</f>
        <v>147</v>
      </c>
      <c r="P15" s="103">
        <f>+P11*G15</f>
        <v>161</v>
      </c>
      <c r="Q15" s="103">
        <f>+Q11*G15</f>
        <v>140</v>
      </c>
      <c r="R15" s="103">
        <f>+R11*G15</f>
        <v>140</v>
      </c>
      <c r="S15" s="103">
        <f>+S11*G15</f>
        <v>140</v>
      </c>
      <c r="T15" s="103">
        <f>+T11*G15</f>
        <v>133</v>
      </c>
      <c r="U15" s="234"/>
      <c r="V15" s="66">
        <f t="shared" ref="V15:V20" si="0">SUM(J15:T15)</f>
        <v>1442</v>
      </c>
    </row>
    <row r="16" spans="1:23" ht="39.75" customHeight="1" x14ac:dyDescent="0.25">
      <c r="A16" s="564" t="s">
        <v>0</v>
      </c>
      <c r="B16" s="565" t="s">
        <v>301</v>
      </c>
      <c r="C16" s="565" t="s">
        <v>307</v>
      </c>
      <c r="D16" s="566" t="s">
        <v>164</v>
      </c>
      <c r="E16" s="529">
        <v>1</v>
      </c>
      <c r="F16" s="523">
        <v>4</v>
      </c>
      <c r="G16" s="523">
        <v>4</v>
      </c>
      <c r="H16" s="63"/>
      <c r="I16" s="103">
        <f>+I11*G16</f>
        <v>0</v>
      </c>
      <c r="J16" s="103">
        <f>+J11*G16</f>
        <v>0</v>
      </c>
      <c r="K16" s="103">
        <f>+K11*G16</f>
        <v>80</v>
      </c>
      <c r="L16" s="103">
        <f>+L11*G16</f>
        <v>80</v>
      </c>
      <c r="M16" s="103">
        <f>+M11*G16</f>
        <v>84</v>
      </c>
      <c r="N16" s="103">
        <f>+N11*G16</f>
        <v>88</v>
      </c>
      <c r="O16" s="103">
        <f>+O11*G16</f>
        <v>84</v>
      </c>
      <c r="P16" s="103">
        <f>+P11*G16</f>
        <v>92</v>
      </c>
      <c r="Q16" s="103">
        <f>+Q11*G16</f>
        <v>80</v>
      </c>
      <c r="R16" s="103">
        <f>+R11*G16</f>
        <v>80</v>
      </c>
      <c r="S16" s="103">
        <f>+S11*G16</f>
        <v>80</v>
      </c>
      <c r="T16" s="103">
        <f>+T11*G16</f>
        <v>76</v>
      </c>
      <c r="U16" s="277"/>
      <c r="V16" s="645">
        <f t="shared" si="0"/>
        <v>824</v>
      </c>
    </row>
    <row r="17" spans="1:22" ht="40.5" customHeight="1" x14ac:dyDescent="0.25">
      <c r="A17" s="564" t="s">
        <v>0</v>
      </c>
      <c r="B17" s="565" t="s">
        <v>165</v>
      </c>
      <c r="C17" s="565" t="s">
        <v>303</v>
      </c>
      <c r="D17" s="254" t="s">
        <v>208</v>
      </c>
      <c r="E17" s="529">
        <v>1</v>
      </c>
      <c r="F17" s="523">
        <v>3</v>
      </c>
      <c r="G17" s="523">
        <v>3</v>
      </c>
      <c r="H17" s="63"/>
      <c r="I17" s="103">
        <f>+I11*G17</f>
        <v>0</v>
      </c>
      <c r="J17" s="103">
        <f>+J11*G17</f>
        <v>0</v>
      </c>
      <c r="K17" s="103">
        <f>+K11*G17</f>
        <v>60</v>
      </c>
      <c r="L17" s="103">
        <f>+L11*G17</f>
        <v>60</v>
      </c>
      <c r="M17" s="103">
        <f>+M11*G17</f>
        <v>63</v>
      </c>
      <c r="N17" s="103">
        <f>+N11*G17</f>
        <v>66</v>
      </c>
      <c r="O17" s="103">
        <f>+O11*G17</f>
        <v>63</v>
      </c>
      <c r="P17" s="103">
        <f>+P11*G17</f>
        <v>69</v>
      </c>
      <c r="Q17" s="103">
        <f>+Q11*G17</f>
        <v>60</v>
      </c>
      <c r="R17" s="103">
        <f>+R11*G17</f>
        <v>60</v>
      </c>
      <c r="S17" s="103">
        <f>+S11*G17</f>
        <v>60</v>
      </c>
      <c r="T17" s="103">
        <f>+T11*G17</f>
        <v>57</v>
      </c>
      <c r="U17" s="234"/>
      <c r="V17" s="66">
        <f t="shared" si="0"/>
        <v>618</v>
      </c>
    </row>
    <row r="18" spans="1:22" ht="40.5" customHeight="1" x14ac:dyDescent="0.25">
      <c r="A18" s="564" t="s">
        <v>0</v>
      </c>
      <c r="B18" s="565" t="s">
        <v>304</v>
      </c>
      <c r="C18" s="565" t="s">
        <v>308</v>
      </c>
      <c r="D18" s="254" t="s">
        <v>208</v>
      </c>
      <c r="E18" s="529">
        <v>1</v>
      </c>
      <c r="F18" s="523">
        <v>3</v>
      </c>
      <c r="G18" s="523">
        <v>3</v>
      </c>
      <c r="H18" s="63"/>
      <c r="I18" s="103">
        <f>+I11*G18</f>
        <v>0</v>
      </c>
      <c r="J18" s="103">
        <f>+J11*G18</f>
        <v>0</v>
      </c>
      <c r="K18" s="103">
        <f>+K11*G18</f>
        <v>60</v>
      </c>
      <c r="L18" s="103">
        <f>+L11*G18</f>
        <v>60</v>
      </c>
      <c r="M18" s="103">
        <f>+M11*G18</f>
        <v>63</v>
      </c>
      <c r="N18" s="103">
        <f>+N11*G18</f>
        <v>66</v>
      </c>
      <c r="O18" s="103">
        <f>+O11*G18</f>
        <v>63</v>
      </c>
      <c r="P18" s="103">
        <f>+P11*G18</f>
        <v>69</v>
      </c>
      <c r="Q18" s="103">
        <f>+Q11*G18</f>
        <v>60</v>
      </c>
      <c r="R18" s="103">
        <f>+R11*G18</f>
        <v>60</v>
      </c>
      <c r="S18" s="103">
        <f>+S11*G18</f>
        <v>60</v>
      </c>
      <c r="T18" s="103">
        <f>+T11*G18</f>
        <v>57</v>
      </c>
      <c r="U18" s="234"/>
      <c r="V18" s="66">
        <f t="shared" si="0"/>
        <v>618</v>
      </c>
    </row>
    <row r="19" spans="1:22" ht="38.25" customHeight="1" x14ac:dyDescent="0.25">
      <c r="A19" s="531" t="s">
        <v>11</v>
      </c>
      <c r="B19" s="565" t="s">
        <v>305</v>
      </c>
      <c r="C19" s="565" t="s">
        <v>306</v>
      </c>
      <c r="D19" s="254" t="s">
        <v>189</v>
      </c>
      <c r="E19" s="529">
        <v>1</v>
      </c>
      <c r="F19" s="523">
        <v>4</v>
      </c>
      <c r="G19" s="523">
        <f>E19*F19</f>
        <v>4</v>
      </c>
      <c r="H19" s="63"/>
      <c r="I19" s="103">
        <f>+I11*G19</f>
        <v>0</v>
      </c>
      <c r="J19" s="103">
        <f>+J11*G19</f>
        <v>0</v>
      </c>
      <c r="K19" s="103">
        <f>+K11*G19</f>
        <v>80</v>
      </c>
      <c r="L19" s="103">
        <f>+L11*G19</f>
        <v>80</v>
      </c>
      <c r="M19" s="103">
        <f>$G$19*M11</f>
        <v>84</v>
      </c>
      <c r="N19" s="103">
        <f t="shared" ref="N19:T19" si="1">$G$19*N11</f>
        <v>88</v>
      </c>
      <c r="O19" s="103">
        <f t="shared" si="1"/>
        <v>84</v>
      </c>
      <c r="P19" s="103">
        <f t="shared" si="1"/>
        <v>92</v>
      </c>
      <c r="Q19" s="103">
        <f t="shared" si="1"/>
        <v>80</v>
      </c>
      <c r="R19" s="103">
        <f t="shared" si="1"/>
        <v>80</v>
      </c>
      <c r="S19" s="103">
        <f t="shared" si="1"/>
        <v>80</v>
      </c>
      <c r="T19" s="103">
        <f t="shared" si="1"/>
        <v>76</v>
      </c>
      <c r="U19" s="234"/>
      <c r="V19" s="66">
        <f t="shared" si="0"/>
        <v>824</v>
      </c>
    </row>
    <row r="20" spans="1:22" ht="37.5" customHeight="1" x14ac:dyDescent="0.25">
      <c r="A20" s="531" t="s">
        <v>7</v>
      </c>
      <c r="B20" s="565" t="s">
        <v>267</v>
      </c>
      <c r="C20" s="565" t="s">
        <v>349</v>
      </c>
      <c r="D20" s="254" t="s">
        <v>187</v>
      </c>
      <c r="E20" s="529">
        <v>1</v>
      </c>
      <c r="F20" s="523">
        <v>2</v>
      </c>
      <c r="G20" s="523">
        <f>E20*F20</f>
        <v>2</v>
      </c>
      <c r="H20" s="63"/>
      <c r="I20" s="103">
        <f>+I11*G20</f>
        <v>0</v>
      </c>
      <c r="J20" s="103">
        <f>+J11*G20</f>
        <v>0</v>
      </c>
      <c r="K20" s="103">
        <f>+K11*G20</f>
        <v>40</v>
      </c>
      <c r="L20" s="103">
        <f>+L11*G20</f>
        <v>40</v>
      </c>
      <c r="M20" s="103">
        <f>+M11*G20</f>
        <v>42</v>
      </c>
      <c r="N20" s="103">
        <f>+N11*G20</f>
        <v>44</v>
      </c>
      <c r="O20" s="103">
        <f>+O11*G20</f>
        <v>42</v>
      </c>
      <c r="P20" s="103">
        <f>+P11*G20</f>
        <v>46</v>
      </c>
      <c r="Q20" s="103">
        <f>+Q11*G20</f>
        <v>40</v>
      </c>
      <c r="R20" s="103">
        <f>+R11*G20</f>
        <v>40</v>
      </c>
      <c r="S20" s="103">
        <f>+S11*G20</f>
        <v>40</v>
      </c>
      <c r="T20" s="103">
        <f>+T11*G20</f>
        <v>38</v>
      </c>
      <c r="U20" s="234"/>
      <c r="V20" s="66">
        <f t="shared" si="0"/>
        <v>412</v>
      </c>
    </row>
    <row r="21" spans="1:22" ht="19.5" customHeight="1" x14ac:dyDescent="0.25">
      <c r="A21" s="126"/>
      <c r="B21" s="259"/>
      <c r="C21" s="259"/>
      <c r="D21" s="180"/>
      <c r="E21" s="180">
        <f>SUM(E15:E20)</f>
        <v>6</v>
      </c>
      <c r="F21" s="180"/>
      <c r="G21" s="180"/>
      <c r="H21" s="63"/>
      <c r="I21" s="291"/>
      <c r="J21" s="291"/>
      <c r="K21" s="291"/>
      <c r="L21" s="291"/>
      <c r="M21" s="291"/>
      <c r="N21" s="291"/>
      <c r="O21" s="291"/>
      <c r="P21" s="291"/>
      <c r="Q21" s="291"/>
      <c r="R21" s="292"/>
      <c r="S21" s="884" t="s">
        <v>421</v>
      </c>
      <c r="T21" s="885"/>
      <c r="U21" s="279"/>
      <c r="V21" s="379">
        <f>SUM(V15:V20)</f>
        <v>4738</v>
      </c>
    </row>
    <row r="22" spans="1:22" ht="19.5" customHeight="1" x14ac:dyDescent="0.25">
      <c r="A22" s="18"/>
      <c r="B22" s="259"/>
      <c r="C22" s="259"/>
      <c r="D22" s="180"/>
      <c r="E22" s="180"/>
      <c r="F22" s="180"/>
      <c r="G22" s="180"/>
      <c r="H22" s="63"/>
      <c r="I22" s="459"/>
      <c r="J22" s="459"/>
      <c r="K22" s="459"/>
      <c r="L22" s="459"/>
      <c r="M22" s="459"/>
      <c r="N22" s="459"/>
      <c r="O22" s="459"/>
      <c r="P22" s="459"/>
      <c r="Q22" s="459"/>
      <c r="R22" s="459"/>
      <c r="S22" s="250"/>
      <c r="T22" s="250"/>
      <c r="U22" s="295"/>
      <c r="V22" s="599"/>
    </row>
    <row r="23" spans="1:22" ht="21" customHeight="1" x14ac:dyDescent="0.25">
      <c r="A23" s="21"/>
      <c r="B23" s="21"/>
      <c r="C23" s="21"/>
      <c r="D23" s="21"/>
      <c r="E23" s="21"/>
      <c r="F23" s="21"/>
      <c r="G23" s="21"/>
      <c r="I23" s="61"/>
      <c r="J23" s="61"/>
      <c r="K23" s="61"/>
      <c r="L23" s="61"/>
      <c r="M23" s="21"/>
      <c r="N23" s="21"/>
      <c r="O23" s="21"/>
      <c r="P23" s="21"/>
      <c r="Q23" s="21"/>
      <c r="R23" s="21"/>
      <c r="S23" s="35"/>
      <c r="T23" s="35"/>
      <c r="U23" s="280"/>
      <c r="V23" s="600"/>
    </row>
    <row r="24" spans="1:22" ht="21" customHeight="1" x14ac:dyDescent="0.25">
      <c r="A24" s="21"/>
      <c r="B24" s="21"/>
      <c r="C24" s="21"/>
      <c r="D24" s="21"/>
      <c r="E24" s="21"/>
      <c r="F24" s="21"/>
      <c r="G24" s="21"/>
      <c r="I24" s="206">
        <f t="shared" ref="I24:T24" si="2">SUM(I15:I20)</f>
        <v>0</v>
      </c>
      <c r="J24" s="206">
        <f t="shared" si="2"/>
        <v>0</v>
      </c>
      <c r="K24" s="206">
        <f t="shared" si="2"/>
        <v>460</v>
      </c>
      <c r="L24" s="206">
        <f t="shared" si="2"/>
        <v>460</v>
      </c>
      <c r="M24" s="206">
        <f t="shared" si="2"/>
        <v>483</v>
      </c>
      <c r="N24" s="206">
        <f t="shared" si="2"/>
        <v>506</v>
      </c>
      <c r="O24" s="206">
        <f t="shared" si="2"/>
        <v>483</v>
      </c>
      <c r="P24" s="206">
        <f t="shared" si="2"/>
        <v>529</v>
      </c>
      <c r="Q24" s="206">
        <f t="shared" si="2"/>
        <v>460</v>
      </c>
      <c r="R24" s="206">
        <f t="shared" si="2"/>
        <v>460</v>
      </c>
      <c r="S24" s="206">
        <f t="shared" si="2"/>
        <v>460</v>
      </c>
      <c r="T24" s="206">
        <f t="shared" si="2"/>
        <v>437</v>
      </c>
      <c r="U24" s="281"/>
      <c r="V24" s="608">
        <f>SUM(J24:U24)</f>
        <v>4738</v>
      </c>
    </row>
    <row r="25" spans="1:22" x14ac:dyDescent="0.25">
      <c r="F25" s="6"/>
      <c r="G25" s="6"/>
      <c r="H25" s="63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</row>
    <row r="26" spans="1:22" ht="15.75" thickBot="1" x14ac:dyDescent="0.3">
      <c r="F26" s="6"/>
      <c r="G26" s="6"/>
      <c r="H26" s="63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</row>
    <row r="27" spans="1:22" ht="21.75" thickBot="1" x14ac:dyDescent="0.3">
      <c r="F27" s="6"/>
      <c r="G27" s="6"/>
      <c r="H27" s="63"/>
      <c r="I27" s="6"/>
      <c r="J27" s="886" t="s">
        <v>195</v>
      </c>
      <c r="K27" s="887"/>
      <c r="L27" s="887"/>
      <c r="M27" s="887"/>
      <c r="N27" s="887"/>
      <c r="O27" s="887"/>
      <c r="P27" s="887"/>
      <c r="Q27" s="887"/>
      <c r="R27" s="887"/>
      <c r="S27" s="887"/>
      <c r="T27" s="888"/>
    </row>
    <row r="28" spans="1:22" x14ac:dyDescent="0.25">
      <c r="F28" s="6"/>
      <c r="G28" s="6"/>
      <c r="H28" s="63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</row>
    <row r="29" spans="1:22" ht="42" customHeight="1" x14ac:dyDescent="0.25">
      <c r="F29" s="61"/>
      <c r="G29" s="122"/>
      <c r="H29" s="122"/>
      <c r="I29" s="122"/>
      <c r="J29" s="889" t="s">
        <v>13</v>
      </c>
      <c r="K29" s="889"/>
      <c r="L29" s="815" t="s">
        <v>2</v>
      </c>
      <c r="M29" s="815"/>
      <c r="N29" s="799" t="s">
        <v>17</v>
      </c>
      <c r="O29" s="799"/>
      <c r="P29" s="447" t="s">
        <v>18</v>
      </c>
      <c r="Q29" s="799" t="s">
        <v>51</v>
      </c>
      <c r="R29" s="799"/>
      <c r="S29" s="799" t="s">
        <v>30</v>
      </c>
      <c r="T29" s="799"/>
      <c r="U29" s="365"/>
      <c r="V29" s="777" t="s">
        <v>12</v>
      </c>
    </row>
    <row r="30" spans="1:22" ht="24" customHeight="1" x14ac:dyDescent="0.25">
      <c r="F30" s="61"/>
      <c r="G30" s="275"/>
      <c r="H30" s="275"/>
      <c r="I30" s="275"/>
      <c r="J30" s="890" t="s">
        <v>26</v>
      </c>
      <c r="K30" s="890"/>
      <c r="L30" s="806">
        <f>E15+E16+E17+E18</f>
        <v>4</v>
      </c>
      <c r="M30" s="806"/>
      <c r="N30" s="891">
        <f>SUM(V15:V18)</f>
        <v>3502</v>
      </c>
      <c r="O30" s="891"/>
      <c r="P30" s="448"/>
      <c r="Q30" s="805"/>
      <c r="R30" s="805"/>
      <c r="S30" s="805"/>
      <c r="T30" s="805"/>
      <c r="U30" s="245"/>
      <c r="V30" s="778"/>
    </row>
    <row r="31" spans="1:22" ht="24" customHeight="1" x14ac:dyDescent="0.25">
      <c r="F31" s="61"/>
      <c r="G31" s="275"/>
      <c r="H31" s="275"/>
      <c r="I31" s="275"/>
      <c r="J31" s="890" t="s">
        <v>11</v>
      </c>
      <c r="K31" s="890"/>
      <c r="L31" s="806">
        <f>+E19</f>
        <v>1</v>
      </c>
      <c r="M31" s="806"/>
      <c r="N31" s="891">
        <f>V19</f>
        <v>824</v>
      </c>
      <c r="O31" s="891"/>
      <c r="P31" s="448"/>
      <c r="Q31" s="805"/>
      <c r="R31" s="805"/>
      <c r="S31" s="805"/>
      <c r="T31" s="805"/>
      <c r="U31" s="245"/>
      <c r="V31" s="792"/>
    </row>
    <row r="32" spans="1:22" ht="24" customHeight="1" x14ac:dyDescent="0.25">
      <c r="F32" s="61"/>
      <c r="G32" s="275"/>
      <c r="H32" s="275"/>
      <c r="I32" s="275"/>
      <c r="J32" s="892" t="s">
        <v>7</v>
      </c>
      <c r="K32" s="893"/>
      <c r="L32" s="806">
        <f>E20</f>
        <v>1</v>
      </c>
      <c r="M32" s="806"/>
      <c r="N32" s="891">
        <f>V20</f>
        <v>412</v>
      </c>
      <c r="O32" s="891"/>
      <c r="P32" s="448"/>
      <c r="Q32" s="805"/>
      <c r="R32" s="805"/>
      <c r="S32" s="805"/>
      <c r="T32" s="805"/>
      <c r="U32" s="791"/>
      <c r="V32" s="781"/>
    </row>
    <row r="33" spans="2:23" ht="22.5" customHeight="1" x14ac:dyDescent="0.25">
      <c r="B33" s="679"/>
      <c r="F33" s="61"/>
      <c r="G33" s="124"/>
      <c r="H33" s="124"/>
      <c r="I33" s="124"/>
      <c r="J33" s="807" t="s">
        <v>34</v>
      </c>
      <c r="K33" s="807"/>
      <c r="L33" s="807">
        <f>SUM(L30:L32)</f>
        <v>6</v>
      </c>
      <c r="M33" s="807"/>
      <c r="N33" s="894">
        <f>SUM(N30:O32)</f>
        <v>4738</v>
      </c>
      <c r="O33" s="894"/>
      <c r="P33" s="446"/>
      <c r="Q33" s="895"/>
      <c r="R33" s="895"/>
      <c r="S33" s="839"/>
      <c r="T33" s="839"/>
      <c r="U33" s="598"/>
      <c r="V33" s="62"/>
      <c r="W33" s="21"/>
    </row>
    <row r="34" spans="2:23" x14ac:dyDescent="0.25">
      <c r="B34" s="711"/>
    </row>
  </sheetData>
  <mergeCells count="37">
    <mergeCell ref="S33:T33"/>
    <mergeCell ref="J32:K32"/>
    <mergeCell ref="L32:M32"/>
    <mergeCell ref="N32:O32"/>
    <mergeCell ref="Q32:R32"/>
    <mergeCell ref="S32:T32"/>
    <mergeCell ref="J33:K33"/>
    <mergeCell ref="L33:M33"/>
    <mergeCell ref="N33:O33"/>
    <mergeCell ref="Q33:R33"/>
    <mergeCell ref="S31:T31"/>
    <mergeCell ref="J30:K30"/>
    <mergeCell ref="L30:M30"/>
    <mergeCell ref="N30:O30"/>
    <mergeCell ref="Q30:R30"/>
    <mergeCell ref="S30:T30"/>
    <mergeCell ref="J31:K31"/>
    <mergeCell ref="L31:M31"/>
    <mergeCell ref="N31:O31"/>
    <mergeCell ref="Q31:R31"/>
    <mergeCell ref="S29:T29"/>
    <mergeCell ref="S21:T21"/>
    <mergeCell ref="J27:T27"/>
    <mergeCell ref="J29:K29"/>
    <mergeCell ref="L29:M29"/>
    <mergeCell ref="N29:O29"/>
    <mergeCell ref="Q29:R29"/>
    <mergeCell ref="F11:G11"/>
    <mergeCell ref="F12:G12"/>
    <mergeCell ref="F10:G10"/>
    <mergeCell ref="A1:W1"/>
    <mergeCell ref="A2:W2"/>
    <mergeCell ref="A3:W3"/>
    <mergeCell ref="A5:W5"/>
    <mergeCell ref="A8:W8"/>
    <mergeCell ref="A6:V6"/>
    <mergeCell ref="A7:W7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showGridLines="0" topLeftCell="A13" zoomScaleNormal="100" workbookViewId="0">
      <selection activeCell="A7" sqref="A7:V7"/>
    </sheetView>
  </sheetViews>
  <sheetFormatPr baseColWidth="10" defaultColWidth="11.42578125" defaultRowHeight="15" x14ac:dyDescent="0.25"/>
  <cols>
    <col min="1" max="1" width="13.85546875" style="28" customWidth="1"/>
    <col min="2" max="3" width="31.42578125" style="28" customWidth="1"/>
    <col min="4" max="4" width="15.5703125" style="28" customWidth="1"/>
    <col min="5" max="5" width="11.42578125" style="28"/>
    <col min="6" max="6" width="12.85546875" style="28" customWidth="1"/>
    <col min="7" max="7" width="12.140625" style="28" customWidth="1"/>
    <col min="8" max="8" width="1.28515625" style="112" customWidth="1"/>
    <col min="9" max="20" width="8.5703125" style="28" customWidth="1"/>
    <col min="21" max="21" width="1.140625" style="112" customWidth="1"/>
    <col min="22" max="22" width="14" style="28" customWidth="1"/>
    <col min="23" max="16384" width="11.42578125" style="28"/>
  </cols>
  <sheetData>
    <row r="1" spans="1:23" ht="18" x14ac:dyDescent="0.25">
      <c r="A1" s="812" t="s">
        <v>14</v>
      </c>
      <c r="B1" s="812"/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</row>
    <row r="2" spans="1:23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</row>
    <row r="3" spans="1:23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</row>
    <row r="4" spans="1:23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</row>
    <row r="5" spans="1:23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65"/>
    </row>
    <row r="6" spans="1:23" ht="36" customHeight="1" x14ac:dyDescent="0.25">
      <c r="A6" s="872" t="s">
        <v>490</v>
      </c>
      <c r="B6" s="873"/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1:23" ht="17.25" x14ac:dyDescent="0.25">
      <c r="A7" s="872" t="s">
        <v>492</v>
      </c>
      <c r="B7" s="872"/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</row>
    <row r="8" spans="1:23" ht="21" x14ac:dyDescent="0.35">
      <c r="A8" s="819" t="s">
        <v>170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</row>
    <row r="9" spans="1:23" x14ac:dyDescent="0.25">
      <c r="B9" s="11"/>
      <c r="C9" s="11"/>
      <c r="D9" s="11"/>
      <c r="E9" s="11"/>
      <c r="F9" s="11"/>
      <c r="G9" s="11"/>
      <c r="H9" s="189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89"/>
      <c r="V9" s="11"/>
    </row>
    <row r="10" spans="1:23" ht="22.5" x14ac:dyDescent="0.25">
      <c r="B10" s="29"/>
      <c r="C10" s="29"/>
      <c r="F10" s="882" t="s">
        <v>20</v>
      </c>
      <c r="G10" s="883"/>
      <c r="H10" s="226"/>
      <c r="I10" s="170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74" t="s">
        <v>76</v>
      </c>
      <c r="U10" s="238"/>
      <c r="V10" s="136" t="s">
        <v>486</v>
      </c>
    </row>
    <row r="11" spans="1:23" ht="22.5" customHeight="1" x14ac:dyDescent="0.25">
      <c r="B11" s="29"/>
      <c r="C11" s="29"/>
      <c r="F11" s="822" t="s">
        <v>21</v>
      </c>
      <c r="G11" s="823"/>
      <c r="H11" s="227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243"/>
      <c r="V11" s="45">
        <f>SUM(J11:T11)</f>
        <v>206</v>
      </c>
    </row>
    <row r="12" spans="1:23" x14ac:dyDescent="0.25">
      <c r="G12" s="896"/>
      <c r="H12" s="896"/>
    </row>
    <row r="14" spans="1:23" ht="33" customHeight="1" x14ac:dyDescent="0.25">
      <c r="A14" s="167" t="s">
        <v>9</v>
      </c>
      <c r="B14" s="93" t="s">
        <v>63</v>
      </c>
      <c r="C14" s="93" t="s">
        <v>231</v>
      </c>
      <c r="D14" s="168" t="s">
        <v>1</v>
      </c>
      <c r="E14" s="752" t="s">
        <v>2</v>
      </c>
      <c r="F14" s="752" t="s">
        <v>3</v>
      </c>
      <c r="G14" s="752" t="s">
        <v>4</v>
      </c>
      <c r="H14" s="251"/>
      <c r="I14" s="173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78" t="s">
        <v>76</v>
      </c>
      <c r="U14" s="238"/>
      <c r="V14" s="94" t="s">
        <v>16</v>
      </c>
    </row>
    <row r="15" spans="1:23" ht="45" customHeight="1" x14ac:dyDescent="0.25">
      <c r="A15" s="460" t="s">
        <v>7</v>
      </c>
      <c r="B15" s="754" t="s">
        <v>302</v>
      </c>
      <c r="C15" s="569" t="s">
        <v>349</v>
      </c>
      <c r="D15" s="254" t="s">
        <v>209</v>
      </c>
      <c r="E15" s="749">
        <v>1</v>
      </c>
      <c r="F15" s="749">
        <v>8</v>
      </c>
      <c r="G15" s="749">
        <f>E15*F15</f>
        <v>8</v>
      </c>
      <c r="H15" s="441"/>
      <c r="I15" s="225">
        <f>+I11*G15</f>
        <v>0</v>
      </c>
      <c r="J15" s="103">
        <f>+J11*G15</f>
        <v>0</v>
      </c>
      <c r="K15" s="103">
        <f>+K11*G15</f>
        <v>160</v>
      </c>
      <c r="L15" s="103">
        <f>+L11*G15</f>
        <v>160</v>
      </c>
      <c r="M15" s="103">
        <f t="shared" ref="M15:T15" si="0">$G$15*M11</f>
        <v>168</v>
      </c>
      <c r="N15" s="103">
        <f t="shared" si="0"/>
        <v>176</v>
      </c>
      <c r="O15" s="103">
        <f t="shared" si="0"/>
        <v>168</v>
      </c>
      <c r="P15" s="103">
        <f t="shared" si="0"/>
        <v>184</v>
      </c>
      <c r="Q15" s="103">
        <f t="shared" si="0"/>
        <v>160</v>
      </c>
      <c r="R15" s="103">
        <f t="shared" si="0"/>
        <v>160</v>
      </c>
      <c r="S15" s="103">
        <f t="shared" si="0"/>
        <v>160</v>
      </c>
      <c r="T15" s="237">
        <f t="shared" si="0"/>
        <v>152</v>
      </c>
      <c r="U15" s="239"/>
      <c r="V15" s="252">
        <f>SUM(J15:T15)</f>
        <v>1648</v>
      </c>
    </row>
    <row r="16" spans="1:23" s="112" customFormat="1" ht="28.5" customHeight="1" x14ac:dyDescent="0.25">
      <c r="A16" s="293"/>
      <c r="B16" s="61"/>
      <c r="C16" s="61"/>
      <c r="D16" s="63"/>
      <c r="E16" s="59">
        <f>SUM(E15:E15)</f>
        <v>1</v>
      </c>
      <c r="F16" s="63"/>
      <c r="G16" s="63"/>
      <c r="H16" s="63"/>
      <c r="I16" s="496"/>
      <c r="J16" s="496"/>
      <c r="K16" s="496"/>
      <c r="L16" s="496"/>
      <c r="M16" s="496"/>
      <c r="N16" s="496"/>
      <c r="O16" s="496"/>
      <c r="P16" s="496"/>
      <c r="Q16" s="496"/>
      <c r="R16" s="497"/>
      <c r="S16" s="897" t="s">
        <v>474</v>
      </c>
      <c r="T16" s="897"/>
      <c r="U16" s="442"/>
      <c r="V16" s="654">
        <f>SUM(V15:V15)</f>
        <v>1648</v>
      </c>
    </row>
    <row r="17" spans="1:22" s="112" customFormat="1" x14ac:dyDescent="0.25">
      <c r="A17" s="293"/>
      <c r="B17" s="61"/>
      <c r="C17" s="61"/>
      <c r="D17" s="63"/>
      <c r="E17" s="63"/>
      <c r="F17" s="63"/>
      <c r="G17" s="63"/>
      <c r="H17" s="63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250"/>
      <c r="U17" s="250"/>
      <c r="V17" s="293"/>
    </row>
    <row r="18" spans="1:22" x14ac:dyDescent="0.25">
      <c r="A18" s="20"/>
      <c r="B18" s="8"/>
      <c r="C18" s="8"/>
      <c r="D18" s="8"/>
      <c r="E18" s="6"/>
      <c r="F18" s="6"/>
      <c r="G18" s="6"/>
      <c r="H18" s="63"/>
      <c r="I18" s="642">
        <f>I15</f>
        <v>0</v>
      </c>
      <c r="J18" s="642">
        <f t="shared" ref="J18:T18" si="1">J15</f>
        <v>0</v>
      </c>
      <c r="K18" s="642">
        <f t="shared" si="1"/>
        <v>160</v>
      </c>
      <c r="L18" s="642">
        <f t="shared" si="1"/>
        <v>160</v>
      </c>
      <c r="M18" s="642">
        <f t="shared" si="1"/>
        <v>168</v>
      </c>
      <c r="N18" s="642">
        <f t="shared" si="1"/>
        <v>176</v>
      </c>
      <c r="O18" s="642">
        <f t="shared" si="1"/>
        <v>168</v>
      </c>
      <c r="P18" s="642">
        <f t="shared" si="1"/>
        <v>184</v>
      </c>
      <c r="Q18" s="642">
        <f t="shared" si="1"/>
        <v>160</v>
      </c>
      <c r="R18" s="642">
        <f t="shared" si="1"/>
        <v>160</v>
      </c>
      <c r="S18" s="642">
        <f t="shared" si="1"/>
        <v>160</v>
      </c>
      <c r="T18" s="642">
        <f t="shared" si="1"/>
        <v>152</v>
      </c>
      <c r="U18" s="191"/>
      <c r="V18" s="206">
        <f>SUM(J18:T18)</f>
        <v>1648</v>
      </c>
    </row>
    <row r="19" spans="1:22" x14ac:dyDescent="0.25">
      <c r="A19" s="20"/>
      <c r="B19" s="8"/>
      <c r="C19" s="8"/>
      <c r="D19" s="8"/>
      <c r="E19" s="6"/>
      <c r="F19" s="6"/>
      <c r="G19" s="6"/>
      <c r="H19" s="63"/>
      <c r="I19" s="63"/>
      <c r="J19" s="63"/>
      <c r="K19" s="63"/>
      <c r="L19" s="63"/>
      <c r="M19" s="6"/>
      <c r="N19" s="6"/>
      <c r="O19" s="6"/>
      <c r="P19" s="6"/>
      <c r="Q19" s="6"/>
      <c r="R19" s="6"/>
      <c r="S19" s="62"/>
      <c r="T19" s="62"/>
      <c r="U19" s="248"/>
      <c r="V19" s="753"/>
    </row>
    <row r="20" spans="1:22" x14ac:dyDescent="0.25">
      <c r="A20" s="20"/>
      <c r="B20" s="8"/>
      <c r="C20" s="8"/>
      <c r="D20" s="8"/>
      <c r="E20" s="6"/>
      <c r="F20" s="6"/>
      <c r="G20" s="6"/>
      <c r="H20" s="63"/>
      <c r="I20" s="63"/>
      <c r="J20" s="63"/>
      <c r="K20" s="63"/>
      <c r="L20" s="63"/>
      <c r="M20" s="6"/>
      <c r="N20" s="6"/>
      <c r="O20" s="6"/>
      <c r="P20" s="6"/>
      <c r="Q20" s="6"/>
      <c r="R20" s="6"/>
      <c r="S20" s="62"/>
      <c r="T20" s="62"/>
      <c r="U20" s="248"/>
      <c r="V20" s="753"/>
    </row>
    <row r="21" spans="1:22" ht="21" x14ac:dyDescent="0.35">
      <c r="A21" s="20"/>
      <c r="B21" s="8"/>
      <c r="C21" s="8"/>
      <c r="D21" s="8"/>
      <c r="E21" s="6"/>
      <c r="F21" s="6"/>
      <c r="G21" s="6"/>
      <c r="H21" s="63"/>
      <c r="I21" s="63"/>
      <c r="J21" s="63"/>
      <c r="K21" s="63"/>
      <c r="L21" s="63"/>
      <c r="M21" s="874" t="s">
        <v>441</v>
      </c>
      <c r="N21" s="875"/>
      <c r="O21" s="875"/>
      <c r="P21" s="875"/>
      <c r="Q21" s="875"/>
      <c r="R21" s="875"/>
      <c r="S21" s="875"/>
      <c r="T21" s="876"/>
      <c r="U21" s="248"/>
      <c r="V21" s="753"/>
    </row>
    <row r="22" spans="1:22" x14ac:dyDescent="0.25">
      <c r="A22" s="20"/>
      <c r="D22" s="8"/>
      <c r="E22" s="6"/>
      <c r="F22" s="6"/>
      <c r="G22" s="6"/>
      <c r="H22" s="63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3"/>
      <c r="V22" s="753"/>
    </row>
    <row r="23" spans="1:22" ht="42" customHeight="1" x14ac:dyDescent="0.25">
      <c r="G23" s="122"/>
      <c r="H23" s="122"/>
      <c r="I23" s="122"/>
      <c r="J23" s="889" t="s">
        <v>13</v>
      </c>
      <c r="K23" s="889"/>
      <c r="L23" s="889"/>
      <c r="M23" s="815" t="s">
        <v>2</v>
      </c>
      <c r="N23" s="815"/>
      <c r="O23" s="799" t="s">
        <v>17</v>
      </c>
      <c r="P23" s="799"/>
      <c r="Q23" s="799" t="s">
        <v>41</v>
      </c>
      <c r="R23" s="799"/>
      <c r="S23" s="799" t="s">
        <v>51</v>
      </c>
      <c r="T23" s="799"/>
      <c r="U23" s="365"/>
      <c r="V23" s="748" t="s">
        <v>30</v>
      </c>
    </row>
    <row r="24" spans="1:22" ht="27" customHeight="1" x14ac:dyDescent="0.25">
      <c r="G24" s="123"/>
      <c r="H24" s="123"/>
      <c r="I24" s="123"/>
      <c r="J24" s="898" t="s">
        <v>7</v>
      </c>
      <c r="K24" s="899"/>
      <c r="L24" s="900"/>
      <c r="M24" s="806">
        <v>1</v>
      </c>
      <c r="N24" s="806"/>
      <c r="O24" s="891">
        <f>V16</f>
        <v>1648</v>
      </c>
      <c r="P24" s="891"/>
      <c r="Q24" s="805"/>
      <c r="R24" s="805"/>
      <c r="S24" s="805"/>
      <c r="T24" s="805"/>
      <c r="U24" s="245"/>
      <c r="V24" s="750"/>
    </row>
    <row r="25" spans="1:22" ht="21.75" customHeight="1" x14ac:dyDescent="0.25">
      <c r="G25" s="124"/>
      <c r="H25" s="124"/>
      <c r="I25" s="124"/>
      <c r="J25" s="827" t="s">
        <v>34</v>
      </c>
      <c r="K25" s="827"/>
      <c r="L25" s="827"/>
      <c r="M25" s="807">
        <f>SUM(M24)</f>
        <v>1</v>
      </c>
      <c r="N25" s="807"/>
      <c r="O25" s="894">
        <f>SUM(O24:O24)</f>
        <v>1648</v>
      </c>
      <c r="P25" s="894"/>
      <c r="Q25" s="901"/>
      <c r="R25" s="901"/>
      <c r="S25" s="895"/>
      <c r="T25" s="895"/>
      <c r="U25" s="366"/>
      <c r="V25" s="751"/>
    </row>
    <row r="28" spans="1:22" x14ac:dyDescent="0.25">
      <c r="B28" s="679"/>
    </row>
    <row r="29" spans="1:22" x14ac:dyDescent="0.25">
      <c r="B29" s="711"/>
    </row>
  </sheetData>
  <mergeCells count="27">
    <mergeCell ref="J25:L25"/>
    <mergeCell ref="M25:N25"/>
    <mergeCell ref="O25:P25"/>
    <mergeCell ref="Q25:R25"/>
    <mergeCell ref="S25:T25"/>
    <mergeCell ref="F11:G11"/>
    <mergeCell ref="G12:H12"/>
    <mergeCell ref="S16:T16"/>
    <mergeCell ref="M21:T21"/>
    <mergeCell ref="J24:L24"/>
    <mergeCell ref="M24:N24"/>
    <mergeCell ref="O24:P24"/>
    <mergeCell ref="Q24:R24"/>
    <mergeCell ref="S24:T24"/>
    <mergeCell ref="J23:L23"/>
    <mergeCell ref="M23:N23"/>
    <mergeCell ref="O23:P23"/>
    <mergeCell ref="Q23:R23"/>
    <mergeCell ref="S23:T23"/>
    <mergeCell ref="F10:G10"/>
    <mergeCell ref="A1:V1"/>
    <mergeCell ref="A2:V2"/>
    <mergeCell ref="A3:V3"/>
    <mergeCell ref="A5:V5"/>
    <mergeCell ref="A8:V8"/>
    <mergeCell ref="A6:V6"/>
    <mergeCell ref="A7:V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4"/>
  <sheetViews>
    <sheetView showGridLines="0" topLeftCell="A16" zoomScale="70" zoomScaleNormal="70" zoomScaleSheetLayoutView="100" workbookViewId="0">
      <selection activeCell="A7" sqref="A7:V7"/>
    </sheetView>
  </sheetViews>
  <sheetFormatPr baseColWidth="10" defaultColWidth="11.42578125" defaultRowHeight="15" x14ac:dyDescent="0.25"/>
  <cols>
    <col min="1" max="1" width="11" style="28" customWidth="1"/>
    <col min="2" max="3" width="36.140625" style="28" customWidth="1"/>
    <col min="4" max="4" width="14.42578125" style="28" customWidth="1"/>
    <col min="5" max="5" width="11.28515625" style="28" customWidth="1"/>
    <col min="6" max="6" width="12.28515625" style="28" customWidth="1"/>
    <col min="7" max="7" width="14.42578125" style="28" customWidth="1"/>
    <col min="8" max="8" width="1.7109375" style="61" customWidth="1"/>
    <col min="9" max="17" width="9.7109375" style="28" bestFit="1" customWidth="1"/>
    <col min="18" max="18" width="12.7109375" style="28" bestFit="1" customWidth="1"/>
    <col min="19" max="19" width="9.42578125" style="28" customWidth="1"/>
    <col min="20" max="20" width="9.7109375" style="28" bestFit="1" customWidth="1"/>
    <col min="21" max="21" width="1.140625" style="61" customWidth="1"/>
    <col min="22" max="22" width="21.7109375" style="28" bestFit="1" customWidth="1"/>
    <col min="23" max="16384" width="11.42578125" style="28"/>
  </cols>
  <sheetData>
    <row r="1" spans="1:23" ht="18" x14ac:dyDescent="0.25">
      <c r="A1" s="812" t="s">
        <v>14</v>
      </c>
      <c r="B1" s="812"/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812"/>
    </row>
    <row r="2" spans="1:23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</row>
    <row r="3" spans="1:23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814"/>
    </row>
    <row r="4" spans="1:23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  <c r="W4" s="16"/>
    </row>
    <row r="5" spans="1:23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818"/>
    </row>
    <row r="6" spans="1:23" ht="36.75" customHeight="1" x14ac:dyDescent="0.25">
      <c r="A6" s="872" t="s">
        <v>490</v>
      </c>
      <c r="B6" s="873"/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1:23" ht="17.25" x14ac:dyDescent="0.25">
      <c r="A7" s="872" t="s">
        <v>492</v>
      </c>
      <c r="B7" s="872"/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</row>
    <row r="8" spans="1:23" ht="18.75" x14ac:dyDescent="0.3">
      <c r="A8" s="818" t="s">
        <v>225</v>
      </c>
      <c r="B8" s="818"/>
      <c r="C8" s="818"/>
      <c r="D8" s="818"/>
      <c r="E8" s="818"/>
      <c r="F8" s="818"/>
      <c r="G8" s="818"/>
      <c r="H8" s="818"/>
      <c r="I8" s="818"/>
      <c r="J8" s="818"/>
      <c r="K8" s="818"/>
      <c r="L8" s="818"/>
      <c r="M8" s="818"/>
      <c r="N8" s="818"/>
      <c r="O8" s="818"/>
      <c r="P8" s="818"/>
      <c r="Q8" s="818"/>
      <c r="R8" s="818"/>
      <c r="S8" s="818"/>
      <c r="T8" s="818"/>
      <c r="U8" s="818"/>
      <c r="V8" s="818"/>
    </row>
    <row r="9" spans="1:23" x14ac:dyDescent="0.25">
      <c r="B9" s="11"/>
      <c r="C9" s="11"/>
      <c r="D9" s="11"/>
      <c r="E9" s="11"/>
      <c r="F9" s="11"/>
      <c r="G9" s="11"/>
      <c r="H9" s="185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85"/>
      <c r="V9" s="11"/>
    </row>
    <row r="10" spans="1:23" x14ac:dyDescent="0.25">
      <c r="B10" s="29"/>
      <c r="C10" s="29"/>
      <c r="F10" s="882" t="s">
        <v>20</v>
      </c>
      <c r="G10" s="883"/>
      <c r="H10" s="273"/>
      <c r="I10" s="136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36" t="s">
        <v>76</v>
      </c>
      <c r="U10" s="195"/>
      <c r="V10" s="606" t="s">
        <v>484</v>
      </c>
    </row>
    <row r="11" spans="1:23" ht="21" customHeight="1" x14ac:dyDescent="0.25">
      <c r="B11" s="29"/>
      <c r="C11" s="29"/>
      <c r="F11" s="822" t="s">
        <v>46</v>
      </c>
      <c r="G11" s="823"/>
      <c r="H11" s="274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190"/>
      <c r="V11" s="45">
        <f>SUM(J11:T11)</f>
        <v>206</v>
      </c>
    </row>
    <row r="12" spans="1:23" x14ac:dyDescent="0.25">
      <c r="V12" s="349">
        <f>SUM(V11:V11)</f>
        <v>206</v>
      </c>
    </row>
    <row r="14" spans="1:23" ht="35.25" customHeight="1" x14ac:dyDescent="0.25">
      <c r="A14" s="167" t="s">
        <v>9</v>
      </c>
      <c r="B14" s="93" t="s">
        <v>63</v>
      </c>
      <c r="C14" s="93" t="s">
        <v>231</v>
      </c>
      <c r="D14" s="168" t="s">
        <v>1</v>
      </c>
      <c r="E14" s="169" t="s">
        <v>2</v>
      </c>
      <c r="F14" s="169" t="s">
        <v>3</v>
      </c>
      <c r="G14" s="169" t="s">
        <v>4</v>
      </c>
      <c r="H14" s="224"/>
      <c r="I14" s="170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74" t="s">
        <v>76</v>
      </c>
      <c r="U14" s="199"/>
      <c r="V14" s="94" t="s">
        <v>16</v>
      </c>
    </row>
    <row r="15" spans="1:23" ht="25.5" x14ac:dyDescent="0.25">
      <c r="A15" s="111" t="s">
        <v>0</v>
      </c>
      <c r="B15" s="261" t="s">
        <v>56</v>
      </c>
      <c r="C15" s="261" t="s">
        <v>310</v>
      </c>
      <c r="D15" s="289" t="s">
        <v>83</v>
      </c>
      <c r="E15" s="449">
        <v>1</v>
      </c>
      <c r="F15" s="494">
        <v>8</v>
      </c>
      <c r="G15" s="494">
        <f t="shared" ref="G15:G24" si="0">E15*F15</f>
        <v>8</v>
      </c>
      <c r="H15" s="255"/>
      <c r="I15" s="103">
        <f>+I11*G15</f>
        <v>0</v>
      </c>
      <c r="J15" s="103">
        <f>+J11*G15</f>
        <v>0</v>
      </c>
      <c r="K15" s="103">
        <f>+K11*G15</f>
        <v>160</v>
      </c>
      <c r="L15" s="103">
        <f>+L11*G15</f>
        <v>160</v>
      </c>
      <c r="M15" s="103">
        <f t="shared" ref="M15:T15" si="1">$G$15*M11</f>
        <v>168</v>
      </c>
      <c r="N15" s="103">
        <f t="shared" si="1"/>
        <v>176</v>
      </c>
      <c r="O15" s="103">
        <f t="shared" si="1"/>
        <v>168</v>
      </c>
      <c r="P15" s="103">
        <f t="shared" si="1"/>
        <v>184</v>
      </c>
      <c r="Q15" s="103">
        <f t="shared" si="1"/>
        <v>160</v>
      </c>
      <c r="R15" s="103">
        <f t="shared" si="1"/>
        <v>160</v>
      </c>
      <c r="S15" s="103">
        <f t="shared" si="1"/>
        <v>160</v>
      </c>
      <c r="T15" s="103">
        <f t="shared" si="1"/>
        <v>152</v>
      </c>
      <c r="U15" s="234"/>
      <c r="V15" s="66">
        <f t="shared" ref="V15:V24" si="2">SUM(J15:T15)</f>
        <v>1648</v>
      </c>
    </row>
    <row r="16" spans="1:23" ht="25.5" x14ac:dyDescent="0.25">
      <c r="A16" s="111" t="s">
        <v>0</v>
      </c>
      <c r="B16" s="261" t="s">
        <v>56</v>
      </c>
      <c r="C16" s="261" t="s">
        <v>309</v>
      </c>
      <c r="D16" s="289" t="s">
        <v>210</v>
      </c>
      <c r="E16" s="449">
        <v>1</v>
      </c>
      <c r="F16" s="359">
        <v>4</v>
      </c>
      <c r="G16" s="359">
        <f t="shared" si="0"/>
        <v>4</v>
      </c>
      <c r="H16" s="255"/>
      <c r="I16" s="103">
        <f>+I11*G16</f>
        <v>0</v>
      </c>
      <c r="J16" s="103">
        <f>+J11*G16</f>
        <v>0</v>
      </c>
      <c r="K16" s="103">
        <f>+K11*G16</f>
        <v>80</v>
      </c>
      <c r="L16" s="103">
        <f>+L11*G16</f>
        <v>80</v>
      </c>
      <c r="M16" s="103">
        <f t="shared" ref="M16:T16" si="3">$G$16*M11</f>
        <v>84</v>
      </c>
      <c r="N16" s="103">
        <f t="shared" si="3"/>
        <v>88</v>
      </c>
      <c r="O16" s="103">
        <f t="shared" si="3"/>
        <v>84</v>
      </c>
      <c r="P16" s="103">
        <f t="shared" si="3"/>
        <v>92</v>
      </c>
      <c r="Q16" s="103">
        <f t="shared" si="3"/>
        <v>80</v>
      </c>
      <c r="R16" s="103">
        <f t="shared" si="3"/>
        <v>80</v>
      </c>
      <c r="S16" s="103">
        <f t="shared" si="3"/>
        <v>80</v>
      </c>
      <c r="T16" s="103">
        <f t="shared" si="3"/>
        <v>76</v>
      </c>
      <c r="U16" s="234"/>
      <c r="V16" s="66">
        <f t="shared" si="2"/>
        <v>824</v>
      </c>
    </row>
    <row r="17" spans="1:22" ht="40.5" customHeight="1" x14ac:dyDescent="0.25">
      <c r="A17" s="111" t="s">
        <v>0</v>
      </c>
      <c r="B17" s="261" t="s">
        <v>311</v>
      </c>
      <c r="C17" s="261" t="s">
        <v>312</v>
      </c>
      <c r="D17" s="289" t="s">
        <v>94</v>
      </c>
      <c r="E17" s="449">
        <v>1</v>
      </c>
      <c r="F17" s="494">
        <v>4</v>
      </c>
      <c r="G17" s="494">
        <f t="shared" si="0"/>
        <v>4</v>
      </c>
      <c r="H17" s="255"/>
      <c r="I17" s="103">
        <f>+I11*G17</f>
        <v>0</v>
      </c>
      <c r="J17" s="103">
        <f>+J11*G17</f>
        <v>0</v>
      </c>
      <c r="K17" s="103">
        <f>+K11*G17</f>
        <v>80</v>
      </c>
      <c r="L17" s="103">
        <f>+L11*G17</f>
        <v>80</v>
      </c>
      <c r="M17" s="103">
        <f>+M11*G17</f>
        <v>84</v>
      </c>
      <c r="N17" s="103">
        <f>+N11*G17</f>
        <v>88</v>
      </c>
      <c r="O17" s="103">
        <f>+O11*G17</f>
        <v>84</v>
      </c>
      <c r="P17" s="103">
        <f>+P11*G17</f>
        <v>92</v>
      </c>
      <c r="Q17" s="103">
        <f>+Q11*G17</f>
        <v>80</v>
      </c>
      <c r="R17" s="103">
        <f>+R11*G17</f>
        <v>80</v>
      </c>
      <c r="S17" s="103">
        <f>+S11*G17</f>
        <v>80</v>
      </c>
      <c r="T17" s="103">
        <f>+T11*G17</f>
        <v>76</v>
      </c>
      <c r="U17" s="234"/>
      <c r="V17" s="66">
        <f t="shared" si="2"/>
        <v>824</v>
      </c>
    </row>
    <row r="18" spans="1:22" ht="40.5" customHeight="1" x14ac:dyDescent="0.25">
      <c r="A18" s="111" t="s">
        <v>0</v>
      </c>
      <c r="B18" s="261" t="s">
        <v>314</v>
      </c>
      <c r="C18" s="261" t="s">
        <v>313</v>
      </c>
      <c r="D18" s="289" t="s">
        <v>94</v>
      </c>
      <c r="E18" s="449">
        <v>1</v>
      </c>
      <c r="F18" s="494">
        <v>4</v>
      </c>
      <c r="G18" s="494">
        <f t="shared" si="0"/>
        <v>4</v>
      </c>
      <c r="H18" s="255"/>
      <c r="I18" s="103">
        <f>+I11*G18</f>
        <v>0</v>
      </c>
      <c r="J18" s="103">
        <f>+J11*G18</f>
        <v>0</v>
      </c>
      <c r="K18" s="103">
        <f>+K11*G18</f>
        <v>80</v>
      </c>
      <c r="L18" s="103">
        <f>+L11*G18</f>
        <v>80</v>
      </c>
      <c r="M18" s="103">
        <f t="shared" ref="M18:T18" si="4">$G$18*M11</f>
        <v>84</v>
      </c>
      <c r="N18" s="103">
        <f t="shared" si="4"/>
        <v>88</v>
      </c>
      <c r="O18" s="103">
        <f t="shared" si="4"/>
        <v>84</v>
      </c>
      <c r="P18" s="103">
        <f t="shared" si="4"/>
        <v>92</v>
      </c>
      <c r="Q18" s="103">
        <f t="shared" si="4"/>
        <v>80</v>
      </c>
      <c r="R18" s="103">
        <f t="shared" si="4"/>
        <v>80</v>
      </c>
      <c r="S18" s="103">
        <f t="shared" si="4"/>
        <v>80</v>
      </c>
      <c r="T18" s="103">
        <f t="shared" si="4"/>
        <v>76</v>
      </c>
      <c r="U18" s="234"/>
      <c r="V18" s="66">
        <f t="shared" si="2"/>
        <v>824</v>
      </c>
    </row>
    <row r="19" spans="1:22" ht="40.5" customHeight="1" x14ac:dyDescent="0.25">
      <c r="A19" s="91" t="s">
        <v>0</v>
      </c>
      <c r="B19" s="565" t="s">
        <v>315</v>
      </c>
      <c r="C19" s="261"/>
      <c r="D19" s="289" t="s">
        <v>94</v>
      </c>
      <c r="E19" s="449">
        <v>1</v>
      </c>
      <c r="F19" s="494">
        <v>4</v>
      </c>
      <c r="G19" s="494">
        <f t="shared" si="0"/>
        <v>4</v>
      </c>
      <c r="H19" s="255"/>
      <c r="I19" s="103">
        <f>(I11*G19)</f>
        <v>0</v>
      </c>
      <c r="J19" s="103">
        <f>(J11*G19)</f>
        <v>0</v>
      </c>
      <c r="K19" s="103">
        <f>(K11*G19)</f>
        <v>80</v>
      </c>
      <c r="L19" s="103">
        <f>(L11*G19)</f>
        <v>80</v>
      </c>
      <c r="M19" s="103">
        <f>(M11*G19)</f>
        <v>84</v>
      </c>
      <c r="N19" s="103">
        <f>(N11*G19)</f>
        <v>88</v>
      </c>
      <c r="O19" s="103">
        <f>(O11*G19)</f>
        <v>84</v>
      </c>
      <c r="P19" s="103">
        <f>(P11*G19)</f>
        <v>92</v>
      </c>
      <c r="Q19" s="103">
        <f>(Q11*G19)</f>
        <v>80</v>
      </c>
      <c r="R19" s="103">
        <f>(R11*G19)</f>
        <v>80</v>
      </c>
      <c r="S19" s="103">
        <f>(S11*G19)</f>
        <v>80</v>
      </c>
      <c r="T19" s="103">
        <f>(T11*G19)</f>
        <v>76</v>
      </c>
      <c r="U19" s="234"/>
      <c r="V19" s="66">
        <f t="shared" si="2"/>
        <v>824</v>
      </c>
    </row>
    <row r="20" spans="1:22" ht="37.5" customHeight="1" x14ac:dyDescent="0.25">
      <c r="A20" s="567" t="s">
        <v>190</v>
      </c>
      <c r="B20" s="261" t="s">
        <v>316</v>
      </c>
      <c r="C20" s="261" t="s">
        <v>317</v>
      </c>
      <c r="D20" s="289" t="s">
        <v>94</v>
      </c>
      <c r="E20" s="449">
        <v>1</v>
      </c>
      <c r="F20" s="494">
        <v>4</v>
      </c>
      <c r="G20" s="494">
        <f t="shared" si="0"/>
        <v>4</v>
      </c>
      <c r="H20" s="255"/>
      <c r="I20" s="103">
        <f>(I11*G20)</f>
        <v>0</v>
      </c>
      <c r="J20" s="103">
        <f>(J11*G20)</f>
        <v>0</v>
      </c>
      <c r="K20" s="103">
        <f>(K11*G20)</f>
        <v>80</v>
      </c>
      <c r="L20" s="103">
        <f>(L11*G20)</f>
        <v>80</v>
      </c>
      <c r="M20" s="103">
        <f>(M11*G20)</f>
        <v>84</v>
      </c>
      <c r="N20" s="103">
        <f>(N11*G20)</f>
        <v>88</v>
      </c>
      <c r="O20" s="103">
        <f>(O11*G20)</f>
        <v>84</v>
      </c>
      <c r="P20" s="103">
        <f>(P11*G20)</f>
        <v>92</v>
      </c>
      <c r="Q20" s="103">
        <f>(Q11*G20)</f>
        <v>80</v>
      </c>
      <c r="R20" s="103">
        <f>(R11*G20)</f>
        <v>80</v>
      </c>
      <c r="S20" s="103">
        <f>(S11*G20)</f>
        <v>80</v>
      </c>
      <c r="T20" s="103">
        <f>(T11*G20)</f>
        <v>76</v>
      </c>
      <c r="U20" s="234"/>
      <c r="V20" s="66">
        <f t="shared" si="2"/>
        <v>824</v>
      </c>
    </row>
    <row r="21" spans="1:22" ht="37.5" customHeight="1" x14ac:dyDescent="0.25">
      <c r="A21" s="568" t="s">
        <v>229</v>
      </c>
      <c r="B21" s="261" t="s">
        <v>316</v>
      </c>
      <c r="C21" s="261" t="s">
        <v>318</v>
      </c>
      <c r="D21" s="289" t="s">
        <v>94</v>
      </c>
      <c r="E21" s="449">
        <v>1</v>
      </c>
      <c r="F21" s="494">
        <v>4</v>
      </c>
      <c r="G21" s="494">
        <f t="shared" si="0"/>
        <v>4</v>
      </c>
      <c r="H21" s="255"/>
      <c r="I21" s="103">
        <f>(I11*G21)</f>
        <v>0</v>
      </c>
      <c r="J21" s="103">
        <f>(J11*G21)</f>
        <v>0</v>
      </c>
      <c r="K21" s="103">
        <f>(K11*G21)</f>
        <v>80</v>
      </c>
      <c r="L21" s="103">
        <f>(L11*G21)</f>
        <v>80</v>
      </c>
      <c r="M21" s="103">
        <f>(M11*G21)</f>
        <v>84</v>
      </c>
      <c r="N21" s="103">
        <f>(N11*G21)</f>
        <v>88</v>
      </c>
      <c r="O21" s="103">
        <f>(O11*G21)</f>
        <v>84</v>
      </c>
      <c r="P21" s="103">
        <f>(P11*G21)</f>
        <v>92</v>
      </c>
      <c r="Q21" s="103">
        <f>(Q11*G21)</f>
        <v>80</v>
      </c>
      <c r="R21" s="103">
        <f>(R11*G21)</f>
        <v>80</v>
      </c>
      <c r="S21" s="103">
        <f>(S11*G21)</f>
        <v>80</v>
      </c>
      <c r="T21" s="103">
        <f>(T11*G21)</f>
        <v>76</v>
      </c>
      <c r="U21" s="234"/>
      <c r="V21" s="66">
        <f t="shared" si="2"/>
        <v>824</v>
      </c>
    </row>
    <row r="22" spans="1:22" ht="37.5" customHeight="1" x14ac:dyDescent="0.25">
      <c r="A22" s="91" t="s">
        <v>11</v>
      </c>
      <c r="B22" s="261" t="s">
        <v>211</v>
      </c>
      <c r="C22" s="261"/>
      <c r="D22" s="289" t="s">
        <v>212</v>
      </c>
      <c r="E22" s="449">
        <v>1</v>
      </c>
      <c r="F22" s="23">
        <v>8</v>
      </c>
      <c r="G22" s="23">
        <f t="shared" si="0"/>
        <v>8</v>
      </c>
      <c r="H22" s="255"/>
      <c r="I22" s="103">
        <f>+I11*G22</f>
        <v>0</v>
      </c>
      <c r="J22" s="103">
        <f>+J11*G22</f>
        <v>0</v>
      </c>
      <c r="K22" s="103">
        <f>+K11*G22</f>
        <v>160</v>
      </c>
      <c r="L22" s="103">
        <f>+L11*G22</f>
        <v>160</v>
      </c>
      <c r="M22" s="103">
        <f>+M11*G22</f>
        <v>168</v>
      </c>
      <c r="N22" s="103">
        <f>+N11*G22</f>
        <v>176</v>
      </c>
      <c r="O22" s="103">
        <f t="shared" ref="O22:T22" si="5">$G$22*O11</f>
        <v>168</v>
      </c>
      <c r="P22" s="103">
        <f t="shared" si="5"/>
        <v>184</v>
      </c>
      <c r="Q22" s="103">
        <f t="shared" si="5"/>
        <v>160</v>
      </c>
      <c r="R22" s="103">
        <f t="shared" si="5"/>
        <v>160</v>
      </c>
      <c r="S22" s="103">
        <f t="shared" si="5"/>
        <v>160</v>
      </c>
      <c r="T22" s="103">
        <f t="shared" si="5"/>
        <v>152</v>
      </c>
      <c r="U22" s="234"/>
      <c r="V22" s="66">
        <f t="shared" si="2"/>
        <v>1648</v>
      </c>
    </row>
    <row r="23" spans="1:22" ht="25.5" x14ac:dyDescent="0.25">
      <c r="A23" s="567" t="s">
        <v>10</v>
      </c>
      <c r="B23" s="261" t="s">
        <v>319</v>
      </c>
      <c r="C23" s="261"/>
      <c r="D23" s="289" t="s">
        <v>94</v>
      </c>
      <c r="E23" s="449">
        <v>1</v>
      </c>
      <c r="F23" s="494">
        <v>4</v>
      </c>
      <c r="G23" s="494">
        <f t="shared" si="0"/>
        <v>4</v>
      </c>
      <c r="H23" s="255"/>
      <c r="I23" s="103">
        <f>(I11*G23)</f>
        <v>0</v>
      </c>
      <c r="J23" s="103">
        <f>(J11*G23)</f>
        <v>0</v>
      </c>
      <c r="K23" s="103">
        <f>(K11*G23)</f>
        <v>80</v>
      </c>
      <c r="L23" s="103">
        <f>(L11*G23)</f>
        <v>80</v>
      </c>
      <c r="M23" s="103">
        <f>(M11*G23)</f>
        <v>84</v>
      </c>
      <c r="N23" s="103">
        <f>(N11*G23)</f>
        <v>88</v>
      </c>
      <c r="O23" s="103">
        <f>(O11*G23)</f>
        <v>84</v>
      </c>
      <c r="P23" s="103">
        <f>(P11*G23)</f>
        <v>92</v>
      </c>
      <c r="Q23" s="103">
        <f>(Q11*G23)</f>
        <v>80</v>
      </c>
      <c r="R23" s="103">
        <f>(R11*G23)</f>
        <v>80</v>
      </c>
      <c r="S23" s="103">
        <f>(S11*G23)</f>
        <v>80</v>
      </c>
      <c r="T23" s="103">
        <f>(T11*G23)</f>
        <v>76</v>
      </c>
      <c r="U23" s="234"/>
      <c r="V23" s="66">
        <f t="shared" si="2"/>
        <v>824</v>
      </c>
    </row>
    <row r="24" spans="1:22" ht="39.75" customHeight="1" x14ac:dyDescent="0.25">
      <c r="A24" s="567" t="s">
        <v>7</v>
      </c>
      <c r="B24" s="261" t="s">
        <v>213</v>
      </c>
      <c r="C24" s="261" t="s">
        <v>271</v>
      </c>
      <c r="D24" s="289" t="s">
        <v>94</v>
      </c>
      <c r="E24" s="23">
        <v>1</v>
      </c>
      <c r="F24" s="23">
        <v>4</v>
      </c>
      <c r="G24" s="23">
        <f t="shared" si="0"/>
        <v>4</v>
      </c>
      <c r="H24" s="255"/>
      <c r="I24" s="103">
        <f>(I11*G24)</f>
        <v>0</v>
      </c>
      <c r="J24" s="103">
        <f>(J11*G24)</f>
        <v>0</v>
      </c>
      <c r="K24" s="103">
        <f>(K11*G24)</f>
        <v>80</v>
      </c>
      <c r="L24" s="103">
        <f>(L11*G24)</f>
        <v>80</v>
      </c>
      <c r="M24" s="103">
        <f>(M11*G24)</f>
        <v>84</v>
      </c>
      <c r="N24" s="103">
        <f>(N11*G24)</f>
        <v>88</v>
      </c>
      <c r="O24" s="103">
        <f>(O11*G24)</f>
        <v>84</v>
      </c>
      <c r="P24" s="103">
        <f>(P11*G24)</f>
        <v>92</v>
      </c>
      <c r="Q24" s="103">
        <f>(Q11*G24)</f>
        <v>80</v>
      </c>
      <c r="R24" s="103">
        <f>(R11*G24)</f>
        <v>80</v>
      </c>
      <c r="S24" s="103">
        <f>(S11*G24)</f>
        <v>80</v>
      </c>
      <c r="T24" s="103">
        <f>(T11*G24)</f>
        <v>76</v>
      </c>
      <c r="U24" s="234"/>
      <c r="V24" s="66">
        <f t="shared" si="2"/>
        <v>824</v>
      </c>
    </row>
    <row r="25" spans="1:22" ht="18.75" customHeight="1" x14ac:dyDescent="0.25">
      <c r="A25" s="19"/>
      <c r="B25" s="367"/>
      <c r="C25" s="367"/>
      <c r="D25" s="368"/>
      <c r="E25" s="152">
        <f>SUM(E15:E24)</f>
        <v>10</v>
      </c>
      <c r="F25" s="369"/>
      <c r="G25" s="369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908"/>
      <c r="T25" s="908"/>
      <c r="U25" s="276"/>
      <c r="V25" s="445"/>
    </row>
    <row r="26" spans="1:22" ht="21" customHeight="1" x14ac:dyDescent="0.25">
      <c r="A26" s="21"/>
      <c r="B26" s="21"/>
      <c r="C26" s="21"/>
      <c r="D26" s="21"/>
      <c r="E26" s="21"/>
      <c r="F26" s="21"/>
      <c r="G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827" t="s">
        <v>45</v>
      </c>
      <c r="T26" s="827"/>
      <c r="U26" s="607"/>
      <c r="V26" s="608">
        <f>SUM(V15:V24)</f>
        <v>9888</v>
      </c>
    </row>
    <row r="27" spans="1:22" ht="21" customHeight="1" x14ac:dyDescent="0.25">
      <c r="A27" s="21"/>
      <c r="B27" s="21"/>
      <c r="C27" s="21"/>
      <c r="D27" s="21"/>
      <c r="E27" s="21"/>
      <c r="F27" s="21"/>
      <c r="G27" s="21"/>
      <c r="I27" s="61"/>
      <c r="J27" s="61"/>
      <c r="K27" s="61"/>
      <c r="L27" s="61"/>
      <c r="M27" s="21"/>
      <c r="N27" s="21"/>
      <c r="O27" s="21"/>
      <c r="P27" s="21"/>
      <c r="Q27" s="21"/>
      <c r="R27" s="21"/>
      <c r="S27" s="35"/>
      <c r="T27" s="35"/>
      <c r="U27" s="280"/>
      <c r="V27" s="35"/>
    </row>
    <row r="28" spans="1:22" ht="21" customHeight="1" x14ac:dyDescent="0.25">
      <c r="A28" s="21"/>
      <c r="B28" s="21"/>
      <c r="C28" s="21"/>
      <c r="D28" s="21"/>
      <c r="E28" s="21"/>
      <c r="F28" s="21"/>
      <c r="G28" s="21"/>
      <c r="I28" s="609">
        <f t="shared" ref="I28:T28" si="6">SUM(I15:I24)</f>
        <v>0</v>
      </c>
      <c r="J28" s="609">
        <f t="shared" si="6"/>
        <v>0</v>
      </c>
      <c r="K28" s="609">
        <f t="shared" si="6"/>
        <v>960</v>
      </c>
      <c r="L28" s="609">
        <f t="shared" si="6"/>
        <v>960</v>
      </c>
      <c r="M28" s="609">
        <f t="shared" si="6"/>
        <v>1008</v>
      </c>
      <c r="N28" s="609">
        <f t="shared" si="6"/>
        <v>1056</v>
      </c>
      <c r="O28" s="609">
        <f t="shared" si="6"/>
        <v>1008</v>
      </c>
      <c r="P28" s="609">
        <f t="shared" si="6"/>
        <v>1104</v>
      </c>
      <c r="Q28" s="609">
        <f t="shared" si="6"/>
        <v>960</v>
      </c>
      <c r="R28" s="609">
        <f t="shared" si="6"/>
        <v>960</v>
      </c>
      <c r="S28" s="609">
        <f t="shared" si="6"/>
        <v>960</v>
      </c>
      <c r="T28" s="609">
        <f t="shared" si="6"/>
        <v>912</v>
      </c>
      <c r="U28" s="281"/>
      <c r="V28" s="608">
        <f>SUM(J28:U28)</f>
        <v>9888</v>
      </c>
    </row>
    <row r="29" spans="1:22" x14ac:dyDescent="0.25">
      <c r="F29" s="6"/>
      <c r="G29" s="6"/>
      <c r="H29" s="63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</row>
    <row r="30" spans="1:22" x14ac:dyDescent="0.25">
      <c r="F30" s="6"/>
      <c r="G30" s="6"/>
      <c r="H30" s="63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</row>
    <row r="31" spans="1:22" ht="21" x14ac:dyDescent="0.35">
      <c r="F31" s="6"/>
      <c r="G31" s="6"/>
      <c r="H31" s="63"/>
      <c r="I31" s="6"/>
      <c r="J31" s="6"/>
      <c r="K31" s="6"/>
      <c r="L31" s="6"/>
      <c r="M31" s="6"/>
      <c r="N31" s="874" t="s">
        <v>128</v>
      </c>
      <c r="O31" s="875"/>
      <c r="P31" s="875"/>
      <c r="Q31" s="875"/>
      <c r="R31" s="875"/>
      <c r="S31" s="876"/>
    </row>
    <row r="32" spans="1:22" x14ac:dyDescent="0.25">
      <c r="F32" s="6"/>
      <c r="G32" s="6"/>
      <c r="H32" s="63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</row>
    <row r="33" spans="2:23" ht="42" customHeight="1" x14ac:dyDescent="0.25">
      <c r="F33" s="61"/>
      <c r="G33" s="122"/>
      <c r="H33" s="122"/>
      <c r="I33" s="122"/>
      <c r="J33" s="889" t="s">
        <v>13</v>
      </c>
      <c r="K33" s="889"/>
      <c r="L33" s="815" t="s">
        <v>2</v>
      </c>
      <c r="M33" s="815"/>
      <c r="N33" s="799" t="s">
        <v>17</v>
      </c>
      <c r="O33" s="799"/>
      <c r="P33" s="356" t="s">
        <v>18</v>
      </c>
      <c r="Q33" s="799" t="s">
        <v>51</v>
      </c>
      <c r="R33" s="799"/>
      <c r="S33" s="799" t="s">
        <v>30</v>
      </c>
      <c r="T33" s="799"/>
      <c r="U33" s="365"/>
      <c r="V33" s="777" t="s">
        <v>12</v>
      </c>
    </row>
    <row r="34" spans="2:23" ht="24" customHeight="1" x14ac:dyDescent="0.25">
      <c r="F34" s="61"/>
      <c r="G34" s="275"/>
      <c r="H34" s="275"/>
      <c r="I34" s="275"/>
      <c r="J34" s="890" t="s">
        <v>26</v>
      </c>
      <c r="K34" s="890"/>
      <c r="L34" s="902">
        <v>5</v>
      </c>
      <c r="M34" s="903"/>
      <c r="N34" s="906">
        <f>SUM(V15:V19)</f>
        <v>4944</v>
      </c>
      <c r="O34" s="806"/>
      <c r="P34" s="95"/>
      <c r="Q34" s="805"/>
      <c r="R34" s="805"/>
      <c r="S34" s="805"/>
      <c r="T34" s="805"/>
      <c r="U34" s="245"/>
      <c r="V34" s="778"/>
    </row>
    <row r="35" spans="2:23" ht="24" customHeight="1" x14ac:dyDescent="0.25">
      <c r="F35" s="61"/>
      <c r="G35" s="275"/>
      <c r="H35" s="275"/>
      <c r="I35" s="275"/>
      <c r="J35" s="890" t="s">
        <v>190</v>
      </c>
      <c r="K35" s="890"/>
      <c r="L35" s="902">
        <v>1</v>
      </c>
      <c r="M35" s="903"/>
      <c r="N35" s="906">
        <f>V20</f>
        <v>824</v>
      </c>
      <c r="O35" s="806"/>
      <c r="P35" s="740"/>
      <c r="Q35" s="805"/>
      <c r="R35" s="805"/>
      <c r="S35" s="805"/>
      <c r="T35" s="805"/>
      <c r="U35" s="245"/>
      <c r="V35" s="778"/>
    </row>
    <row r="36" spans="2:23" ht="24" customHeight="1" x14ac:dyDescent="0.25">
      <c r="F36" s="61"/>
      <c r="G36" s="275"/>
      <c r="H36" s="275"/>
      <c r="I36" s="275"/>
      <c r="J36" s="890" t="s">
        <v>8</v>
      </c>
      <c r="K36" s="890"/>
      <c r="L36" s="902">
        <v>1</v>
      </c>
      <c r="M36" s="903"/>
      <c r="N36" s="906">
        <f>V21</f>
        <v>824</v>
      </c>
      <c r="O36" s="806"/>
      <c r="P36" s="740"/>
      <c r="Q36" s="805"/>
      <c r="R36" s="805"/>
      <c r="S36" s="805"/>
      <c r="T36" s="805"/>
      <c r="U36" s="245"/>
      <c r="V36" s="778"/>
    </row>
    <row r="37" spans="2:23" ht="24" customHeight="1" x14ac:dyDescent="0.25">
      <c r="F37" s="61"/>
      <c r="G37" s="275"/>
      <c r="H37" s="275"/>
      <c r="I37" s="275"/>
      <c r="J37" s="890" t="s">
        <v>11</v>
      </c>
      <c r="K37" s="890"/>
      <c r="L37" s="902">
        <v>1</v>
      </c>
      <c r="M37" s="903"/>
      <c r="N37" s="906">
        <f>V22</f>
        <v>1648</v>
      </c>
      <c r="O37" s="806"/>
      <c r="P37" s="740"/>
      <c r="Q37" s="805"/>
      <c r="R37" s="805"/>
      <c r="S37" s="805"/>
      <c r="T37" s="805"/>
      <c r="U37" s="245"/>
      <c r="V37" s="778"/>
    </row>
    <row r="38" spans="2:23" ht="24" customHeight="1" x14ac:dyDescent="0.25">
      <c r="F38" s="61"/>
      <c r="G38" s="275"/>
      <c r="H38" s="275"/>
      <c r="I38" s="275"/>
      <c r="J38" s="890" t="s">
        <v>10</v>
      </c>
      <c r="K38" s="890"/>
      <c r="L38" s="902">
        <v>1</v>
      </c>
      <c r="M38" s="903"/>
      <c r="N38" s="906">
        <f>V23</f>
        <v>824</v>
      </c>
      <c r="O38" s="806"/>
      <c r="P38" s="740"/>
      <c r="Q38" s="805"/>
      <c r="R38" s="805"/>
      <c r="S38" s="805"/>
      <c r="T38" s="805"/>
      <c r="U38" s="245"/>
      <c r="V38" s="778"/>
    </row>
    <row r="39" spans="2:23" ht="24" customHeight="1" x14ac:dyDescent="0.25">
      <c r="F39" s="61"/>
      <c r="G39" s="275"/>
      <c r="H39" s="275"/>
      <c r="I39" s="275"/>
      <c r="J39" s="890" t="s">
        <v>27</v>
      </c>
      <c r="K39" s="890"/>
      <c r="L39" s="902">
        <v>1</v>
      </c>
      <c r="M39" s="903"/>
      <c r="N39" s="906">
        <f>V24</f>
        <v>824</v>
      </c>
      <c r="O39" s="806"/>
      <c r="P39" s="740"/>
      <c r="Q39" s="805"/>
      <c r="R39" s="805"/>
      <c r="S39" s="805"/>
      <c r="T39" s="805"/>
      <c r="U39" s="245"/>
      <c r="V39" s="781"/>
    </row>
    <row r="40" spans="2:23" ht="22.5" customHeight="1" x14ac:dyDescent="0.25">
      <c r="F40" s="61"/>
      <c r="G40" s="124"/>
      <c r="H40" s="124"/>
      <c r="I40" s="124"/>
      <c r="J40" s="807" t="s">
        <v>34</v>
      </c>
      <c r="K40" s="807"/>
      <c r="L40" s="904">
        <f>SUM(L34:M39)</f>
        <v>10</v>
      </c>
      <c r="M40" s="905"/>
      <c r="N40" s="807">
        <f>SUM(N34:N39)</f>
        <v>9888</v>
      </c>
      <c r="O40" s="807"/>
      <c r="P40" s="743"/>
      <c r="Q40" s="907"/>
      <c r="R40" s="907"/>
      <c r="S40" s="839"/>
      <c r="T40" s="839"/>
      <c r="U40" s="598"/>
      <c r="V40" s="793"/>
      <c r="W40" s="21"/>
    </row>
    <row r="41" spans="2:23" x14ac:dyDescent="0.25">
      <c r="V41" s="21"/>
    </row>
    <row r="42" spans="2:23" x14ac:dyDescent="0.25">
      <c r="R42" s="37"/>
    </row>
    <row r="43" spans="2:23" x14ac:dyDescent="0.25">
      <c r="B43" s="679"/>
      <c r="R43" s="37"/>
    </row>
    <row r="44" spans="2:23" x14ac:dyDescent="0.25">
      <c r="B44" s="711"/>
    </row>
  </sheetData>
  <mergeCells count="52">
    <mergeCell ref="N40:O40"/>
    <mergeCell ref="N31:S31"/>
    <mergeCell ref="A1:W1"/>
    <mergeCell ref="A2:W2"/>
    <mergeCell ref="A3:W3"/>
    <mergeCell ref="A8:V8"/>
    <mergeCell ref="L33:M33"/>
    <mergeCell ref="N34:O34"/>
    <mergeCell ref="N37:O37"/>
    <mergeCell ref="N39:O39"/>
    <mergeCell ref="A5:W5"/>
    <mergeCell ref="S25:T25"/>
    <mergeCell ref="S26:T26"/>
    <mergeCell ref="F10:G10"/>
    <mergeCell ref="F11:G11"/>
    <mergeCell ref="J33:K33"/>
    <mergeCell ref="J34:K34"/>
    <mergeCell ref="J37:K37"/>
    <mergeCell ref="J39:K39"/>
    <mergeCell ref="J40:K40"/>
    <mergeCell ref="J35:K35"/>
    <mergeCell ref="J36:K36"/>
    <mergeCell ref="J38:K38"/>
    <mergeCell ref="Q39:R39"/>
    <mergeCell ref="Q40:R40"/>
    <mergeCell ref="S33:T33"/>
    <mergeCell ref="S34:T34"/>
    <mergeCell ref="S37:T37"/>
    <mergeCell ref="S39:T39"/>
    <mergeCell ref="S40:T40"/>
    <mergeCell ref="N35:O35"/>
    <mergeCell ref="Q35:R35"/>
    <mergeCell ref="S35:T35"/>
    <mergeCell ref="N33:O33"/>
    <mergeCell ref="Q33:R33"/>
    <mergeCell ref="Q34:R34"/>
    <mergeCell ref="A6:V6"/>
    <mergeCell ref="A7:V7"/>
    <mergeCell ref="L39:M39"/>
    <mergeCell ref="L40:M40"/>
    <mergeCell ref="L34:M34"/>
    <mergeCell ref="L35:M35"/>
    <mergeCell ref="L36:M36"/>
    <mergeCell ref="L37:M37"/>
    <mergeCell ref="L38:M38"/>
    <mergeCell ref="N38:O38"/>
    <mergeCell ref="Q38:R38"/>
    <mergeCell ref="S38:T38"/>
    <mergeCell ref="N36:O36"/>
    <mergeCell ref="Q36:R36"/>
    <mergeCell ref="S36:T36"/>
    <mergeCell ref="Q37:R37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  <rowBreaks count="1" manualBreakCount="1">
    <brk id="28" max="2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1"/>
  <sheetViews>
    <sheetView showGridLines="0" topLeftCell="A28" zoomScaleNormal="100" zoomScaleSheetLayoutView="80" workbookViewId="0">
      <selection activeCell="A7" sqref="A7:V7"/>
    </sheetView>
  </sheetViews>
  <sheetFormatPr baseColWidth="10" defaultColWidth="11.42578125" defaultRowHeight="15" x14ac:dyDescent="0.25"/>
  <cols>
    <col min="1" max="1" width="8.5703125" style="28" customWidth="1"/>
    <col min="2" max="2" width="23.7109375" style="28" customWidth="1"/>
    <col min="3" max="3" width="26.140625" style="28" customWidth="1"/>
    <col min="4" max="4" width="15.5703125" style="28" customWidth="1"/>
    <col min="5" max="5" width="12" style="28" customWidth="1"/>
    <col min="6" max="6" width="12.85546875" style="28" customWidth="1"/>
    <col min="7" max="7" width="13.42578125" style="28" customWidth="1"/>
    <col min="8" max="8" width="1.42578125" style="61" customWidth="1"/>
    <col min="9" max="20" width="8.5703125" style="28" customWidth="1"/>
    <col min="21" max="21" width="1.28515625" style="61" customWidth="1"/>
    <col min="22" max="22" width="14" style="28" customWidth="1"/>
    <col min="23" max="16384" width="11.42578125" style="28"/>
  </cols>
  <sheetData>
    <row r="1" spans="1:25" ht="18" x14ac:dyDescent="0.25">
      <c r="A1" s="812" t="s">
        <v>14</v>
      </c>
      <c r="B1" s="812"/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812"/>
    </row>
    <row r="2" spans="1:25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</row>
    <row r="3" spans="1:25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814"/>
    </row>
    <row r="4" spans="1:25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  <c r="W4" s="16"/>
    </row>
    <row r="5" spans="1:25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818"/>
      <c r="X5" s="65"/>
      <c r="Y5" s="65"/>
    </row>
    <row r="6" spans="1:25" ht="40.5" customHeight="1" x14ac:dyDescent="0.25">
      <c r="A6" s="872" t="s">
        <v>490</v>
      </c>
      <c r="B6" s="873"/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1:25" ht="17.25" x14ac:dyDescent="0.25">
      <c r="A7" s="872" t="s">
        <v>492</v>
      </c>
      <c r="B7" s="872"/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</row>
    <row r="8" spans="1:25" ht="21" x14ac:dyDescent="0.35">
      <c r="A8" s="819" t="s">
        <v>456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  <c r="W8" s="819"/>
    </row>
    <row r="9" spans="1:25" x14ac:dyDescent="0.25">
      <c r="B9" s="11"/>
      <c r="C9" s="11"/>
      <c r="D9" s="11"/>
      <c r="E9" s="11"/>
      <c r="F9" s="11"/>
      <c r="G9" s="11"/>
      <c r="H9" s="185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85"/>
      <c r="V9" s="11"/>
    </row>
    <row r="10" spans="1:25" ht="22.5" x14ac:dyDescent="0.25">
      <c r="B10" s="29"/>
      <c r="C10" s="29"/>
      <c r="G10" s="527" t="s">
        <v>20</v>
      </c>
      <c r="H10" s="226"/>
      <c r="I10" s="173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78" t="s">
        <v>76</v>
      </c>
      <c r="U10" s="238"/>
      <c r="V10" s="136" t="s">
        <v>486</v>
      </c>
    </row>
    <row r="11" spans="1:25" ht="22.5" customHeight="1" x14ac:dyDescent="0.25">
      <c r="B11" s="29"/>
      <c r="C11" s="29"/>
      <c r="G11" s="522" t="s">
        <v>21</v>
      </c>
      <c r="H11" s="227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239"/>
      <c r="V11" s="222">
        <f>SUM(J11:T11)</f>
        <v>206</v>
      </c>
    </row>
    <row r="12" spans="1:25" x14ac:dyDescent="0.25">
      <c r="C12" s="28" t="s">
        <v>423</v>
      </c>
      <c r="G12" s="896"/>
      <c r="H12" s="896"/>
    </row>
    <row r="14" spans="1:25" ht="33" customHeight="1" x14ac:dyDescent="0.25">
      <c r="A14" s="167" t="s">
        <v>9</v>
      </c>
      <c r="B14" s="93" t="s">
        <v>63</v>
      </c>
      <c r="C14" s="93" t="s">
        <v>231</v>
      </c>
      <c r="D14" s="168" t="s">
        <v>1</v>
      </c>
      <c r="E14" s="169" t="s">
        <v>2</v>
      </c>
      <c r="F14" s="169" t="s">
        <v>3</v>
      </c>
      <c r="G14" s="169" t="s">
        <v>4</v>
      </c>
      <c r="H14" s="188"/>
      <c r="I14" s="170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74" t="s">
        <v>76</v>
      </c>
      <c r="U14" s="195"/>
      <c r="V14" s="94" t="s">
        <v>16</v>
      </c>
    </row>
    <row r="15" spans="1:25" ht="19.5" customHeight="1" x14ac:dyDescent="0.25">
      <c r="A15" s="110"/>
      <c r="B15" s="343" t="s">
        <v>35</v>
      </c>
      <c r="C15" s="111"/>
      <c r="D15" s="110"/>
      <c r="E15" s="111"/>
      <c r="F15" s="111"/>
      <c r="G15" s="111"/>
      <c r="H15" s="229"/>
      <c r="I15" s="228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240"/>
      <c r="U15" s="241"/>
      <c r="V15" s="92"/>
    </row>
    <row r="16" spans="1:25" ht="43.5" customHeight="1" x14ac:dyDescent="0.25">
      <c r="A16" s="43" t="s">
        <v>230</v>
      </c>
      <c r="B16" s="570" t="s">
        <v>321</v>
      </c>
      <c r="C16" s="390" t="s">
        <v>320</v>
      </c>
      <c r="D16" s="33" t="s">
        <v>83</v>
      </c>
      <c r="E16" s="87">
        <v>2</v>
      </c>
      <c r="F16" s="87">
        <v>8</v>
      </c>
      <c r="G16" s="87">
        <f>E16*F16</f>
        <v>16</v>
      </c>
      <c r="H16" s="230"/>
      <c r="I16" s="225">
        <f>+I11*G16</f>
        <v>0</v>
      </c>
      <c r="J16" s="103">
        <f>+J11*G16</f>
        <v>0</v>
      </c>
      <c r="K16" s="103">
        <f>+K11*G16</f>
        <v>320</v>
      </c>
      <c r="L16" s="103">
        <f>+L11*G16</f>
        <v>320</v>
      </c>
      <c r="M16" s="103">
        <f t="shared" ref="M16:T16" si="0">$G$16*M11</f>
        <v>336</v>
      </c>
      <c r="N16" s="103">
        <f t="shared" si="0"/>
        <v>352</v>
      </c>
      <c r="O16" s="103">
        <f t="shared" si="0"/>
        <v>336</v>
      </c>
      <c r="P16" s="103">
        <f t="shared" si="0"/>
        <v>368</v>
      </c>
      <c r="Q16" s="103">
        <f t="shared" si="0"/>
        <v>320</v>
      </c>
      <c r="R16" s="103">
        <f t="shared" si="0"/>
        <v>320</v>
      </c>
      <c r="S16" s="103">
        <f t="shared" si="0"/>
        <v>320</v>
      </c>
      <c r="T16" s="237">
        <f t="shared" si="0"/>
        <v>304</v>
      </c>
      <c r="U16" s="239"/>
      <c r="V16" s="66">
        <f>SUM(J16:T16)</f>
        <v>3296</v>
      </c>
    </row>
    <row r="17" spans="1:23" ht="37.5" customHeight="1" x14ac:dyDescent="0.25">
      <c r="A17" s="43" t="s">
        <v>230</v>
      </c>
      <c r="B17" s="570" t="s">
        <v>322</v>
      </c>
      <c r="C17" s="390" t="s">
        <v>320</v>
      </c>
      <c r="D17" s="33" t="s">
        <v>84</v>
      </c>
      <c r="E17" s="87">
        <v>1</v>
      </c>
      <c r="F17" s="87">
        <v>8</v>
      </c>
      <c r="G17" s="87">
        <f>E17*F17</f>
        <v>8</v>
      </c>
      <c r="H17" s="231"/>
      <c r="I17" s="225">
        <f>+I11*G17</f>
        <v>0</v>
      </c>
      <c r="J17" s="103">
        <f>+J11*G17</f>
        <v>0</v>
      </c>
      <c r="K17" s="103">
        <f>+K11*G17</f>
        <v>160</v>
      </c>
      <c r="L17" s="103">
        <f>+L11*G17</f>
        <v>160</v>
      </c>
      <c r="M17" s="103">
        <f>+M11*G17</f>
        <v>168</v>
      </c>
      <c r="N17" s="103">
        <f t="shared" ref="N17:T17" si="1">$G$17*N11</f>
        <v>176</v>
      </c>
      <c r="O17" s="103">
        <f t="shared" si="1"/>
        <v>168</v>
      </c>
      <c r="P17" s="103">
        <f t="shared" si="1"/>
        <v>184</v>
      </c>
      <c r="Q17" s="103">
        <f t="shared" si="1"/>
        <v>160</v>
      </c>
      <c r="R17" s="103">
        <f t="shared" si="1"/>
        <v>160</v>
      </c>
      <c r="S17" s="103">
        <f t="shared" si="1"/>
        <v>160</v>
      </c>
      <c r="T17" s="237">
        <f t="shared" si="1"/>
        <v>152</v>
      </c>
      <c r="U17" s="239"/>
      <c r="V17" s="66">
        <f>SUM(J17:T17)</f>
        <v>1648</v>
      </c>
    </row>
    <row r="18" spans="1:23" ht="21" customHeight="1" x14ac:dyDescent="0.25">
      <c r="A18" s="126"/>
      <c r="B18" s="209"/>
      <c r="C18" s="209"/>
      <c r="D18" s="115"/>
      <c r="E18" s="115"/>
      <c r="F18" s="115"/>
      <c r="G18" s="115"/>
      <c r="H18" s="223"/>
      <c r="I18" s="127"/>
      <c r="J18" s="127"/>
      <c r="K18" s="127"/>
      <c r="L18" s="127"/>
      <c r="M18" s="127"/>
      <c r="N18" s="127"/>
      <c r="O18" s="127"/>
      <c r="P18" s="127"/>
      <c r="Q18" s="127"/>
      <c r="R18" s="210"/>
      <c r="S18" s="909" t="s">
        <v>38</v>
      </c>
      <c r="T18" s="910"/>
      <c r="U18" s="242"/>
      <c r="V18" s="40">
        <f>SUM(V16:V17)</f>
        <v>4944</v>
      </c>
    </row>
    <row r="19" spans="1:23" s="61" customFormat="1" ht="21" customHeight="1" x14ac:dyDescent="0.25">
      <c r="A19" s="211"/>
      <c r="B19" s="212"/>
      <c r="C19" s="212"/>
      <c r="D19" s="156"/>
      <c r="E19" s="156"/>
      <c r="F19" s="156"/>
      <c r="G19" s="156"/>
      <c r="H19" s="223"/>
      <c r="I19" s="193"/>
      <c r="J19" s="193"/>
      <c r="K19" s="193"/>
      <c r="L19" s="193"/>
      <c r="M19" s="193"/>
      <c r="N19" s="193"/>
      <c r="O19" s="193"/>
      <c r="P19" s="193"/>
      <c r="Q19" s="193"/>
      <c r="R19" s="193"/>
      <c r="S19" s="213"/>
      <c r="T19" s="213"/>
      <c r="U19" s="235"/>
      <c r="V19" s="155"/>
    </row>
    <row r="20" spans="1:23" ht="33" customHeight="1" x14ac:dyDescent="0.25">
      <c r="A20" s="167" t="s">
        <v>9</v>
      </c>
      <c r="B20" s="93" t="s">
        <v>63</v>
      </c>
      <c r="C20" s="93" t="s">
        <v>231</v>
      </c>
      <c r="D20" s="168" t="s">
        <v>1</v>
      </c>
      <c r="E20" s="169" t="s">
        <v>2</v>
      </c>
      <c r="F20" s="169" t="s">
        <v>3</v>
      </c>
      <c r="G20" s="169" t="s">
        <v>4</v>
      </c>
      <c r="H20" s="188"/>
      <c r="I20" s="170" t="s">
        <v>66</v>
      </c>
      <c r="J20" s="136" t="s">
        <v>67</v>
      </c>
      <c r="K20" s="136" t="s">
        <v>68</v>
      </c>
      <c r="L20" s="136" t="s">
        <v>69</v>
      </c>
      <c r="M20" s="136" t="s">
        <v>70</v>
      </c>
      <c r="N20" s="136" t="s">
        <v>71</v>
      </c>
      <c r="O20" s="136" t="s">
        <v>72</v>
      </c>
      <c r="P20" s="136" t="s">
        <v>73</v>
      </c>
      <c r="Q20" s="136" t="s">
        <v>74</v>
      </c>
      <c r="R20" s="136" t="s">
        <v>75</v>
      </c>
      <c r="S20" s="136" t="s">
        <v>5</v>
      </c>
      <c r="T20" s="174" t="s">
        <v>76</v>
      </c>
      <c r="U20" s="195"/>
      <c r="V20" s="94" t="s">
        <v>16</v>
      </c>
    </row>
    <row r="21" spans="1:23" ht="19.5" customHeight="1" x14ac:dyDescent="0.25">
      <c r="A21" s="90"/>
      <c r="B21" s="460" t="s">
        <v>11</v>
      </c>
      <c r="C21" s="91"/>
      <c r="D21" s="90"/>
      <c r="E21" s="91"/>
      <c r="F21" s="91"/>
      <c r="G21" s="91"/>
      <c r="H21" s="229"/>
      <c r="I21" s="232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179"/>
      <c r="U21" s="241"/>
      <c r="V21" s="92"/>
    </row>
    <row r="22" spans="1:23" ht="36" customHeight="1" x14ac:dyDescent="0.25">
      <c r="A22" s="567" t="s">
        <v>11</v>
      </c>
      <c r="B22" s="571" t="s">
        <v>86</v>
      </c>
      <c r="C22" s="571" t="s">
        <v>323</v>
      </c>
      <c r="D22" s="33" t="s">
        <v>85</v>
      </c>
      <c r="E22" s="87">
        <v>1</v>
      </c>
      <c r="F22" s="87">
        <v>2</v>
      </c>
      <c r="G22" s="87">
        <f>E22*F22</f>
        <v>2</v>
      </c>
      <c r="H22" s="230"/>
      <c r="I22" s="225">
        <f>+I11*G22</f>
        <v>0</v>
      </c>
      <c r="J22" s="103">
        <f>+J11*G22</f>
        <v>0</v>
      </c>
      <c r="K22" s="103">
        <f>+K11*G22</f>
        <v>40</v>
      </c>
      <c r="L22" s="103">
        <f>+L11*G22</f>
        <v>40</v>
      </c>
      <c r="M22" s="103">
        <f>+M11*G22</f>
        <v>42</v>
      </c>
      <c r="N22" s="103">
        <f t="shared" ref="N22:T22" si="2">$G$22*N11</f>
        <v>44</v>
      </c>
      <c r="O22" s="103">
        <f t="shared" si="2"/>
        <v>42</v>
      </c>
      <c r="P22" s="103">
        <f t="shared" si="2"/>
        <v>46</v>
      </c>
      <c r="Q22" s="103">
        <f t="shared" si="2"/>
        <v>40</v>
      </c>
      <c r="R22" s="103">
        <f t="shared" si="2"/>
        <v>40</v>
      </c>
      <c r="S22" s="103">
        <f t="shared" si="2"/>
        <v>40</v>
      </c>
      <c r="T22" s="237">
        <f t="shared" si="2"/>
        <v>38</v>
      </c>
      <c r="U22" s="239"/>
      <c r="V22" s="66">
        <f>SUM(J22:T22)</f>
        <v>412</v>
      </c>
    </row>
    <row r="23" spans="1:23" ht="21" customHeight="1" x14ac:dyDescent="0.25">
      <c r="A23" s="126"/>
      <c r="B23" s="209"/>
      <c r="C23" s="209"/>
      <c r="D23" s="115"/>
      <c r="E23" s="115"/>
      <c r="F23" s="115"/>
      <c r="G23" s="115"/>
      <c r="H23" s="223"/>
      <c r="I23" s="127"/>
      <c r="J23" s="127"/>
      <c r="K23" s="127"/>
      <c r="L23" s="127"/>
      <c r="M23" s="127"/>
      <c r="N23" s="127"/>
      <c r="O23" s="127"/>
      <c r="P23" s="127"/>
      <c r="Q23" s="127"/>
      <c r="R23" s="210"/>
      <c r="S23" s="909" t="s">
        <v>39</v>
      </c>
      <c r="T23" s="910"/>
      <c r="U23" s="242"/>
      <c r="V23" s="88">
        <f>SUM(V22)</f>
        <v>412</v>
      </c>
    </row>
    <row r="24" spans="1:23" s="61" customFormat="1" ht="21" customHeight="1" x14ac:dyDescent="0.25">
      <c r="A24" s="211"/>
      <c r="B24" s="212"/>
      <c r="C24" s="212"/>
      <c r="D24" s="156"/>
      <c r="E24" s="156"/>
      <c r="F24" s="156"/>
      <c r="G24" s="156"/>
      <c r="H24" s="22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213"/>
      <c r="T24" s="213"/>
      <c r="U24" s="235"/>
      <c r="V24" s="155"/>
    </row>
    <row r="25" spans="1:23" ht="33" customHeight="1" x14ac:dyDescent="0.25">
      <c r="A25" s="167" t="s">
        <v>9</v>
      </c>
      <c r="B25" s="93" t="s">
        <v>63</v>
      </c>
      <c r="C25" s="93" t="s">
        <v>231</v>
      </c>
      <c r="D25" s="168" t="s">
        <v>1</v>
      </c>
      <c r="E25" s="169" t="s">
        <v>2</v>
      </c>
      <c r="F25" s="169" t="s">
        <v>3</v>
      </c>
      <c r="G25" s="169" t="s">
        <v>4</v>
      </c>
      <c r="H25" s="188"/>
      <c r="I25" s="170" t="s">
        <v>66</v>
      </c>
      <c r="J25" s="136" t="s">
        <v>67</v>
      </c>
      <c r="K25" s="136" t="s">
        <v>68</v>
      </c>
      <c r="L25" s="136" t="s">
        <v>69</v>
      </c>
      <c r="M25" s="136" t="s">
        <v>70</v>
      </c>
      <c r="N25" s="136" t="s">
        <v>71</v>
      </c>
      <c r="O25" s="136" t="s">
        <v>72</v>
      </c>
      <c r="P25" s="136" t="s">
        <v>73</v>
      </c>
      <c r="Q25" s="136" t="s">
        <v>74</v>
      </c>
      <c r="R25" s="136" t="s">
        <v>75</v>
      </c>
      <c r="S25" s="136" t="s">
        <v>5</v>
      </c>
      <c r="T25" s="174" t="s">
        <v>76</v>
      </c>
      <c r="U25" s="195"/>
      <c r="V25" s="94" t="s">
        <v>16</v>
      </c>
    </row>
    <row r="26" spans="1:23" ht="19.5" customHeight="1" x14ac:dyDescent="0.25">
      <c r="A26" s="90"/>
      <c r="B26" s="460" t="s">
        <v>10</v>
      </c>
      <c r="C26" s="91"/>
      <c r="D26" s="90"/>
      <c r="E26" s="91"/>
      <c r="F26" s="91"/>
      <c r="G26" s="91"/>
      <c r="H26" s="229"/>
      <c r="I26" s="232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179"/>
      <c r="U26" s="241"/>
      <c r="V26" s="92"/>
    </row>
    <row r="27" spans="1:23" ht="46.5" customHeight="1" x14ac:dyDescent="0.25">
      <c r="A27" s="567">
        <v>4</v>
      </c>
      <c r="B27" s="542" t="s">
        <v>324</v>
      </c>
      <c r="C27" s="542" t="s">
        <v>325</v>
      </c>
      <c r="D27" s="33" t="s">
        <v>85</v>
      </c>
      <c r="E27" s="87">
        <v>1</v>
      </c>
      <c r="F27" s="87">
        <v>2</v>
      </c>
      <c r="G27" s="87">
        <f>E27*F27</f>
        <v>2</v>
      </c>
      <c r="H27" s="230"/>
      <c r="I27" s="225">
        <f>+I11*G27</f>
        <v>0</v>
      </c>
      <c r="J27" s="103">
        <f>+J11*G27</f>
        <v>0</v>
      </c>
      <c r="K27" s="103">
        <f>+K11*G27</f>
        <v>40</v>
      </c>
      <c r="L27" s="103">
        <f>+L11*G27</f>
        <v>40</v>
      </c>
      <c r="M27" s="103">
        <f t="shared" ref="M27:T27" si="3">$G$27*M11</f>
        <v>42</v>
      </c>
      <c r="N27" s="103">
        <f t="shared" si="3"/>
        <v>44</v>
      </c>
      <c r="O27" s="103">
        <f t="shared" si="3"/>
        <v>42</v>
      </c>
      <c r="P27" s="103">
        <f t="shared" si="3"/>
        <v>46</v>
      </c>
      <c r="Q27" s="103">
        <f t="shared" si="3"/>
        <v>40</v>
      </c>
      <c r="R27" s="103">
        <f t="shared" si="3"/>
        <v>40</v>
      </c>
      <c r="S27" s="103">
        <f t="shared" si="3"/>
        <v>40</v>
      </c>
      <c r="T27" s="237">
        <f t="shared" si="3"/>
        <v>38</v>
      </c>
      <c r="U27" s="239"/>
      <c r="V27" s="66">
        <f>SUM(J27:T27)</f>
        <v>412</v>
      </c>
    </row>
    <row r="28" spans="1:23" ht="21" customHeight="1" x14ac:dyDescent="0.25">
      <c r="A28" s="126"/>
      <c r="B28" s="209"/>
      <c r="C28" s="209"/>
      <c r="D28" s="115"/>
      <c r="E28" s="115"/>
      <c r="F28" s="115"/>
      <c r="G28" s="115"/>
      <c r="H28" s="223"/>
      <c r="I28" s="127"/>
      <c r="J28" s="127"/>
      <c r="K28" s="127"/>
      <c r="L28" s="127"/>
      <c r="M28" s="127"/>
      <c r="N28" s="127"/>
      <c r="O28" s="127"/>
      <c r="P28" s="127"/>
      <c r="Q28" s="127"/>
      <c r="R28" s="210"/>
      <c r="S28" s="909" t="s">
        <v>60</v>
      </c>
      <c r="T28" s="910"/>
      <c r="U28" s="242"/>
      <c r="V28" s="66">
        <f>SUM(V27)</f>
        <v>412</v>
      </c>
    </row>
    <row r="29" spans="1:23" s="61" customFormat="1" ht="21" customHeight="1" x14ac:dyDescent="0.25">
      <c r="A29" s="211"/>
      <c r="B29" s="212"/>
      <c r="C29" s="212"/>
      <c r="D29" s="156"/>
      <c r="E29" s="156"/>
      <c r="F29" s="156"/>
      <c r="G29" s="156"/>
      <c r="H29" s="223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213"/>
      <c r="T29" s="213"/>
      <c r="U29" s="235"/>
      <c r="V29" s="155"/>
    </row>
    <row r="30" spans="1:23" ht="33" customHeight="1" x14ac:dyDescent="0.25">
      <c r="A30" s="167" t="s">
        <v>9</v>
      </c>
      <c r="B30" s="93" t="s">
        <v>63</v>
      </c>
      <c r="C30" s="93"/>
      <c r="D30" s="168" t="s">
        <v>1</v>
      </c>
      <c r="E30" s="169" t="s">
        <v>2</v>
      </c>
      <c r="F30" s="169" t="s">
        <v>3</v>
      </c>
      <c r="G30" s="169" t="s">
        <v>4</v>
      </c>
      <c r="H30" s="188"/>
      <c r="I30" s="170" t="s">
        <v>66</v>
      </c>
      <c r="J30" s="136" t="s">
        <v>67</v>
      </c>
      <c r="K30" s="136" t="s">
        <v>68</v>
      </c>
      <c r="L30" s="136" t="s">
        <v>69</v>
      </c>
      <c r="M30" s="136" t="s">
        <v>70</v>
      </c>
      <c r="N30" s="136" t="s">
        <v>71</v>
      </c>
      <c r="O30" s="136" t="s">
        <v>72</v>
      </c>
      <c r="P30" s="136" t="s">
        <v>73</v>
      </c>
      <c r="Q30" s="136" t="s">
        <v>74</v>
      </c>
      <c r="R30" s="136" t="s">
        <v>75</v>
      </c>
      <c r="S30" s="136" t="s">
        <v>5</v>
      </c>
      <c r="T30" s="174" t="s">
        <v>76</v>
      </c>
      <c r="U30" s="195"/>
      <c r="V30" s="94" t="s">
        <v>16</v>
      </c>
    </row>
    <row r="31" spans="1:23" ht="19.5" customHeight="1" x14ac:dyDescent="0.25">
      <c r="A31" s="90"/>
      <c r="B31" s="460" t="s">
        <v>7</v>
      </c>
      <c r="C31" s="91"/>
      <c r="D31" s="90"/>
      <c r="E31" s="91"/>
      <c r="F31" s="91"/>
      <c r="G31" s="91"/>
      <c r="H31" s="229"/>
      <c r="I31" s="232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179"/>
      <c r="U31" s="241"/>
      <c r="V31" s="92"/>
      <c r="W31" s="112"/>
    </row>
    <row r="32" spans="1:23" ht="48.75" customHeight="1" x14ac:dyDescent="0.25">
      <c r="A32" s="572">
        <v>5</v>
      </c>
      <c r="B32" s="542" t="s">
        <v>90</v>
      </c>
      <c r="C32" s="542" t="s">
        <v>349</v>
      </c>
      <c r="D32" s="33" t="s">
        <v>88</v>
      </c>
      <c r="E32" s="87">
        <v>1</v>
      </c>
      <c r="F32" s="87">
        <v>3</v>
      </c>
      <c r="G32" s="87">
        <f>E32*F32</f>
        <v>3</v>
      </c>
      <c r="H32" s="230"/>
      <c r="I32" s="225">
        <f>+I11*G32</f>
        <v>0</v>
      </c>
      <c r="J32" s="103">
        <f>+J11*G32</f>
        <v>0</v>
      </c>
      <c r="K32" s="103">
        <f>+K11*G32</f>
        <v>60</v>
      </c>
      <c r="L32" s="103">
        <f>+L11*G32</f>
        <v>60</v>
      </c>
      <c r="M32" s="103">
        <f t="shared" ref="M32:T32" si="4">$G$32*M11</f>
        <v>63</v>
      </c>
      <c r="N32" s="103">
        <f t="shared" si="4"/>
        <v>66</v>
      </c>
      <c r="O32" s="103">
        <f t="shared" si="4"/>
        <v>63</v>
      </c>
      <c r="P32" s="103">
        <f t="shared" si="4"/>
        <v>69</v>
      </c>
      <c r="Q32" s="103">
        <f t="shared" si="4"/>
        <v>60</v>
      </c>
      <c r="R32" s="103">
        <f t="shared" si="4"/>
        <v>60</v>
      </c>
      <c r="S32" s="103">
        <f t="shared" si="4"/>
        <v>60</v>
      </c>
      <c r="T32" s="237">
        <f t="shared" si="4"/>
        <v>57</v>
      </c>
      <c r="U32" s="239"/>
      <c r="V32" s="66">
        <f>SUM(J32:T32)</f>
        <v>618</v>
      </c>
    </row>
    <row r="33" spans="1:22" ht="35.25" customHeight="1" x14ac:dyDescent="0.25">
      <c r="A33" s="567">
        <v>6</v>
      </c>
      <c r="B33" s="542" t="s">
        <v>89</v>
      </c>
      <c r="C33" s="542" t="s">
        <v>326</v>
      </c>
      <c r="D33" s="33" t="s">
        <v>87</v>
      </c>
      <c r="E33" s="87">
        <v>1</v>
      </c>
      <c r="F33" s="87">
        <v>2</v>
      </c>
      <c r="G33" s="87">
        <f>E33*F33</f>
        <v>2</v>
      </c>
      <c r="H33" s="230"/>
      <c r="I33" s="225">
        <f>+I11*G33</f>
        <v>0</v>
      </c>
      <c r="J33" s="103">
        <f>+J11*G33</f>
        <v>0</v>
      </c>
      <c r="K33" s="103">
        <f>+K11*G33</f>
        <v>40</v>
      </c>
      <c r="L33" s="103">
        <f>+L11*G33</f>
        <v>40</v>
      </c>
      <c r="M33" s="103">
        <f t="shared" ref="M33:T33" si="5">$G$33*M11</f>
        <v>42</v>
      </c>
      <c r="N33" s="103">
        <f t="shared" si="5"/>
        <v>44</v>
      </c>
      <c r="O33" s="103">
        <f t="shared" si="5"/>
        <v>42</v>
      </c>
      <c r="P33" s="103">
        <f t="shared" si="5"/>
        <v>46</v>
      </c>
      <c r="Q33" s="103">
        <f t="shared" si="5"/>
        <v>40</v>
      </c>
      <c r="R33" s="103">
        <f t="shared" si="5"/>
        <v>40</v>
      </c>
      <c r="S33" s="103">
        <f t="shared" si="5"/>
        <v>40</v>
      </c>
      <c r="T33" s="237">
        <f t="shared" si="5"/>
        <v>38</v>
      </c>
      <c r="U33" s="239"/>
      <c r="V33" s="66">
        <f>SUM(J33:T33)</f>
        <v>412</v>
      </c>
    </row>
    <row r="34" spans="1:22" ht="18.75" customHeight="1" x14ac:dyDescent="0.25">
      <c r="A34" s="102"/>
      <c r="B34" s="117"/>
      <c r="C34" s="117"/>
      <c r="D34" s="115"/>
      <c r="E34" s="624">
        <f>E16+E17+E22+E27+E32+E33</f>
        <v>7</v>
      </c>
      <c r="F34" s="115"/>
      <c r="G34" s="115"/>
      <c r="H34" s="63"/>
      <c r="I34" s="115"/>
      <c r="J34" s="115"/>
      <c r="K34" s="115"/>
      <c r="L34" s="115"/>
      <c r="M34" s="115"/>
      <c r="N34" s="115"/>
      <c r="O34" s="115"/>
      <c r="P34" s="115"/>
      <c r="Q34" s="115"/>
      <c r="R34" s="161"/>
      <c r="S34" s="911" t="s">
        <v>82</v>
      </c>
      <c r="T34" s="912"/>
      <c r="U34" s="244"/>
      <c r="V34" s="36">
        <f>SUM(V32:V33)</f>
        <v>1030</v>
      </c>
    </row>
    <row r="35" spans="1:22" s="61" customFormat="1" ht="18.75" customHeight="1" x14ac:dyDescent="0.25">
      <c r="B35" s="166"/>
      <c r="C35" s="166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129"/>
      <c r="T35" s="129"/>
      <c r="U35" s="233"/>
      <c r="V35" s="130"/>
    </row>
    <row r="36" spans="1:22" ht="24" customHeight="1" x14ac:dyDescent="0.25">
      <c r="A36" s="20"/>
      <c r="B36" s="8"/>
      <c r="C36" s="8"/>
      <c r="D36" s="641"/>
      <c r="F36" s="6"/>
      <c r="G36" s="6"/>
      <c r="H36" s="63"/>
      <c r="I36" s="6"/>
      <c r="J36" s="6"/>
      <c r="K36" s="6"/>
      <c r="L36" s="6"/>
      <c r="M36" s="6"/>
      <c r="N36" s="6"/>
      <c r="O36" s="6"/>
      <c r="P36" s="6"/>
      <c r="Q36" s="6"/>
      <c r="R36" s="118"/>
      <c r="S36" s="904" t="s">
        <v>40</v>
      </c>
      <c r="T36" s="905"/>
      <c r="U36" s="236"/>
      <c r="V36" s="355">
        <f>V18+V23+V28+V34</f>
        <v>6798</v>
      </c>
    </row>
    <row r="37" spans="1:22" x14ac:dyDescent="0.25">
      <c r="A37" s="20"/>
      <c r="B37" s="8"/>
      <c r="C37" s="8"/>
      <c r="D37" s="8"/>
      <c r="E37" s="6"/>
      <c r="F37" s="6"/>
      <c r="G37" s="6"/>
      <c r="H37" s="63"/>
      <c r="I37" s="63"/>
      <c r="J37" s="63"/>
      <c r="K37" s="63"/>
      <c r="L37" s="63"/>
      <c r="M37" s="6"/>
      <c r="N37" s="6"/>
      <c r="O37" s="6"/>
      <c r="P37" s="6"/>
      <c r="Q37" s="6"/>
      <c r="R37" s="6"/>
      <c r="S37" s="10"/>
      <c r="T37" s="10"/>
      <c r="U37" s="233"/>
      <c r="V37" s="54"/>
    </row>
    <row r="38" spans="1:22" x14ac:dyDescent="0.25">
      <c r="A38" s="20"/>
      <c r="B38" s="8"/>
      <c r="C38" s="8"/>
      <c r="D38" s="8"/>
      <c r="E38" s="6"/>
      <c r="F38" s="6"/>
      <c r="G38" s="6"/>
      <c r="H38" s="63"/>
      <c r="I38" s="514">
        <f t="shared" ref="I38:T38" si="6">I16+I17+I22+I27+I32+I33</f>
        <v>0</v>
      </c>
      <c r="J38" s="514">
        <f t="shared" si="6"/>
        <v>0</v>
      </c>
      <c r="K38" s="514">
        <f t="shared" si="6"/>
        <v>660</v>
      </c>
      <c r="L38" s="514">
        <f t="shared" si="6"/>
        <v>660</v>
      </c>
      <c r="M38" s="514">
        <f t="shared" si="6"/>
        <v>693</v>
      </c>
      <c r="N38" s="514">
        <f t="shared" si="6"/>
        <v>726</v>
      </c>
      <c r="O38" s="514">
        <f t="shared" si="6"/>
        <v>693</v>
      </c>
      <c r="P38" s="514">
        <f t="shared" si="6"/>
        <v>759</v>
      </c>
      <c r="Q38" s="514">
        <f t="shared" si="6"/>
        <v>660</v>
      </c>
      <c r="R38" s="514">
        <f t="shared" si="6"/>
        <v>660</v>
      </c>
      <c r="S38" s="514">
        <f t="shared" si="6"/>
        <v>660</v>
      </c>
      <c r="T38" s="514">
        <f t="shared" si="6"/>
        <v>627</v>
      </c>
      <c r="U38" s="191"/>
      <c r="V38" s="206">
        <f>SUM(J38:T38)</f>
        <v>6798</v>
      </c>
    </row>
    <row r="39" spans="1:22" x14ac:dyDescent="0.25">
      <c r="A39" s="20"/>
      <c r="B39" s="8"/>
      <c r="C39" s="8"/>
      <c r="D39" s="8"/>
      <c r="E39" s="6"/>
      <c r="F39" s="6"/>
      <c r="G39" s="6"/>
      <c r="H39" s="63"/>
      <c r="I39" s="147"/>
      <c r="J39" s="147"/>
      <c r="K39" s="147"/>
      <c r="L39" s="147"/>
      <c r="M39" s="147"/>
      <c r="N39" s="147"/>
      <c r="O39" s="147"/>
      <c r="P39" s="147"/>
      <c r="Q39" s="147"/>
      <c r="R39" s="147"/>
      <c r="S39" s="147"/>
      <c r="T39" s="147"/>
      <c r="U39" s="192"/>
      <c r="V39" s="120"/>
    </row>
    <row r="40" spans="1:22" ht="21" x14ac:dyDescent="0.35">
      <c r="A40" s="20"/>
      <c r="B40" s="8"/>
      <c r="C40" s="8"/>
      <c r="D40" s="8"/>
      <c r="E40" s="6"/>
      <c r="F40" s="6"/>
      <c r="G40" s="6"/>
      <c r="H40" s="63"/>
      <c r="I40" s="147"/>
      <c r="J40" s="147"/>
      <c r="K40" s="147"/>
      <c r="L40" s="147"/>
      <c r="M40" s="874" t="s">
        <v>455</v>
      </c>
      <c r="N40" s="875"/>
      <c r="O40" s="875"/>
      <c r="P40" s="875"/>
      <c r="Q40" s="875"/>
      <c r="R40" s="876"/>
      <c r="S40" s="147"/>
      <c r="T40" s="147"/>
      <c r="U40" s="192"/>
      <c r="V40" s="120"/>
    </row>
    <row r="41" spans="1:22" ht="10.5" customHeight="1" x14ac:dyDescent="0.25">
      <c r="G41" s="122"/>
      <c r="H41" s="122"/>
      <c r="I41" s="122"/>
      <c r="J41" s="247"/>
      <c r="K41" s="164"/>
      <c r="L41" s="164"/>
    </row>
    <row r="42" spans="1:22" ht="27" customHeight="1" x14ac:dyDescent="0.25">
      <c r="G42" s="123"/>
      <c r="H42" s="123"/>
      <c r="I42" s="123"/>
      <c r="J42" s="889" t="s">
        <v>13</v>
      </c>
      <c r="K42" s="889"/>
      <c r="L42" s="889"/>
      <c r="M42" s="916" t="s">
        <v>2</v>
      </c>
      <c r="N42" s="916"/>
      <c r="O42" s="799" t="s">
        <v>17</v>
      </c>
      <c r="P42" s="799"/>
      <c r="Q42" s="799" t="s">
        <v>41</v>
      </c>
      <c r="R42" s="799"/>
      <c r="S42" s="799" t="s">
        <v>51</v>
      </c>
      <c r="T42" s="799"/>
      <c r="U42" s="246"/>
      <c r="V42" s="134" t="s">
        <v>30</v>
      </c>
    </row>
    <row r="43" spans="1:22" ht="27" customHeight="1" x14ac:dyDescent="0.25">
      <c r="G43" s="123"/>
      <c r="H43" s="123"/>
      <c r="I43" s="123"/>
      <c r="J43" s="913" t="s">
        <v>26</v>
      </c>
      <c r="K43" s="914"/>
      <c r="L43" s="915"/>
      <c r="M43" s="806">
        <f>E16+E17</f>
        <v>3</v>
      </c>
      <c r="N43" s="806"/>
      <c r="O43" s="891">
        <f>V18</f>
        <v>4944</v>
      </c>
      <c r="P43" s="891"/>
      <c r="Q43" s="805"/>
      <c r="R43" s="805"/>
      <c r="S43" s="805"/>
      <c r="T43" s="805"/>
      <c r="U43" s="245"/>
      <c r="V43" s="86"/>
    </row>
    <row r="44" spans="1:22" ht="27" customHeight="1" x14ac:dyDescent="0.25">
      <c r="G44" s="123"/>
      <c r="H44" s="123"/>
      <c r="I44" s="123"/>
      <c r="J44" s="913" t="s">
        <v>11</v>
      </c>
      <c r="K44" s="914"/>
      <c r="L44" s="915"/>
      <c r="M44" s="806">
        <f>E22</f>
        <v>1</v>
      </c>
      <c r="N44" s="806"/>
      <c r="O44" s="891">
        <f>V23</f>
        <v>412</v>
      </c>
      <c r="P44" s="891"/>
      <c r="Q44" s="805"/>
      <c r="R44" s="805"/>
      <c r="S44" s="805"/>
      <c r="T44" s="805"/>
      <c r="U44" s="245"/>
      <c r="V44" s="86"/>
    </row>
    <row r="45" spans="1:22" ht="27" customHeight="1" x14ac:dyDescent="0.25">
      <c r="G45" s="123"/>
      <c r="H45" s="123"/>
      <c r="I45" s="123"/>
      <c r="J45" s="913" t="s">
        <v>10</v>
      </c>
      <c r="K45" s="914"/>
      <c r="L45" s="915"/>
      <c r="M45" s="806">
        <f>E27</f>
        <v>1</v>
      </c>
      <c r="N45" s="806"/>
      <c r="O45" s="891">
        <f>V28</f>
        <v>412</v>
      </c>
      <c r="P45" s="891"/>
      <c r="Q45" s="805"/>
      <c r="R45" s="805"/>
      <c r="S45" s="805"/>
      <c r="T45" s="805"/>
      <c r="U45" s="245"/>
      <c r="V45" s="86"/>
    </row>
    <row r="46" spans="1:22" ht="21.75" customHeight="1" x14ac:dyDescent="0.25">
      <c r="G46" s="124"/>
      <c r="H46" s="124"/>
      <c r="I46" s="124"/>
      <c r="J46" s="913" t="s">
        <v>27</v>
      </c>
      <c r="K46" s="914"/>
      <c r="L46" s="915"/>
      <c r="M46" s="806">
        <f>E32+E33</f>
        <v>2</v>
      </c>
      <c r="N46" s="806"/>
      <c r="O46" s="891">
        <f>V34</f>
        <v>1030</v>
      </c>
      <c r="P46" s="891"/>
      <c r="Q46" s="805"/>
      <c r="R46" s="805"/>
      <c r="S46" s="805"/>
      <c r="T46" s="805"/>
      <c r="U46" s="245"/>
      <c r="V46" s="86"/>
    </row>
    <row r="47" spans="1:22" ht="15.75" x14ac:dyDescent="0.25">
      <c r="J47" s="807" t="s">
        <v>34</v>
      </c>
      <c r="K47" s="807"/>
      <c r="L47" s="807"/>
      <c r="M47" s="806">
        <f>SUM(M43:M46)</f>
        <v>7</v>
      </c>
      <c r="N47" s="806"/>
      <c r="O47" s="894">
        <f>SUM(O43:O46)</f>
        <v>6798</v>
      </c>
      <c r="P47" s="894"/>
      <c r="Q47" s="805"/>
      <c r="R47" s="805"/>
      <c r="S47" s="907"/>
      <c r="T47" s="907"/>
      <c r="U47" s="245"/>
      <c r="V47" s="593"/>
    </row>
    <row r="49" spans="2:20" x14ac:dyDescent="0.25">
      <c r="S49" s="841"/>
      <c r="T49" s="841"/>
    </row>
    <row r="50" spans="2:20" x14ac:dyDescent="0.25">
      <c r="B50" s="679"/>
    </row>
    <row r="51" spans="2:20" x14ac:dyDescent="0.25">
      <c r="B51" s="711"/>
    </row>
  </sheetData>
  <mergeCells count="45">
    <mergeCell ref="S49:T49"/>
    <mergeCell ref="O43:P43"/>
    <mergeCell ref="O44:P44"/>
    <mergeCell ref="O45:P45"/>
    <mergeCell ref="O46:P46"/>
    <mergeCell ref="S45:T45"/>
    <mergeCell ref="S46:T46"/>
    <mergeCell ref="S47:T47"/>
    <mergeCell ref="Q45:R45"/>
    <mergeCell ref="Q46:R46"/>
    <mergeCell ref="Q47:R47"/>
    <mergeCell ref="G12:H12"/>
    <mergeCell ref="A1:W1"/>
    <mergeCell ref="A2:W2"/>
    <mergeCell ref="A3:W3"/>
    <mergeCell ref="A5:W5"/>
    <mergeCell ref="A8:W8"/>
    <mergeCell ref="A6:V6"/>
    <mergeCell ref="A7:V7"/>
    <mergeCell ref="O47:P47"/>
    <mergeCell ref="J45:L45"/>
    <mergeCell ref="M45:N45"/>
    <mergeCell ref="M46:N46"/>
    <mergeCell ref="M42:N42"/>
    <mergeCell ref="M43:N43"/>
    <mergeCell ref="M44:N44"/>
    <mergeCell ref="O42:P42"/>
    <mergeCell ref="J47:L47"/>
    <mergeCell ref="J43:L43"/>
    <mergeCell ref="J44:L44"/>
    <mergeCell ref="M47:N47"/>
    <mergeCell ref="J42:L42"/>
    <mergeCell ref="J46:L46"/>
    <mergeCell ref="M40:R40"/>
    <mergeCell ref="S18:T18"/>
    <mergeCell ref="S28:T28"/>
    <mergeCell ref="S23:T23"/>
    <mergeCell ref="Q44:R44"/>
    <mergeCell ref="S34:T34"/>
    <mergeCell ref="S36:T36"/>
    <mergeCell ref="S42:T42"/>
    <mergeCell ref="S43:T43"/>
    <mergeCell ref="S44:T44"/>
    <mergeCell ref="Q42:R42"/>
    <mergeCell ref="Q43:R43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  <rowBreaks count="1" manualBreakCount="1">
    <brk id="38" max="2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6"/>
  <sheetViews>
    <sheetView showGridLines="0" topLeftCell="A25" zoomScaleNormal="100" workbookViewId="0">
      <selection activeCell="B12" sqref="B12"/>
    </sheetView>
  </sheetViews>
  <sheetFormatPr baseColWidth="10" defaultColWidth="11.42578125" defaultRowHeight="15" x14ac:dyDescent="0.25"/>
  <cols>
    <col min="1" max="1" width="8.5703125" style="28" customWidth="1"/>
    <col min="2" max="3" width="23.7109375" style="28" customWidth="1"/>
    <col min="4" max="4" width="15.5703125" style="28" customWidth="1"/>
    <col min="5" max="5" width="12" style="28" customWidth="1"/>
    <col min="6" max="6" width="12.85546875" style="28" customWidth="1"/>
    <col min="7" max="7" width="13.42578125" style="28" customWidth="1"/>
    <col min="8" max="8" width="1.42578125" style="61" customWidth="1"/>
    <col min="9" max="20" width="8.5703125" style="28" customWidth="1"/>
    <col min="21" max="21" width="1.28515625" style="61" customWidth="1"/>
    <col min="22" max="22" width="14" style="28" customWidth="1"/>
    <col min="23" max="16384" width="11.42578125" style="28"/>
  </cols>
  <sheetData>
    <row r="1" spans="1:25" ht="18" x14ac:dyDescent="0.25">
      <c r="A1" s="812" t="s">
        <v>14</v>
      </c>
      <c r="B1" s="812"/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812"/>
    </row>
    <row r="2" spans="1:25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</row>
    <row r="3" spans="1:25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814"/>
    </row>
    <row r="4" spans="1:25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  <c r="W4" s="16"/>
    </row>
    <row r="5" spans="1:25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818"/>
      <c r="X5" s="65"/>
      <c r="Y5" s="65"/>
    </row>
    <row r="6" spans="1:25" ht="35.25" customHeight="1" x14ac:dyDescent="0.25">
      <c r="A6" s="872" t="s">
        <v>490</v>
      </c>
      <c r="B6" s="873"/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1:25" ht="17.25" x14ac:dyDescent="0.25">
      <c r="A7" s="872" t="s">
        <v>492</v>
      </c>
      <c r="B7" s="872"/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</row>
    <row r="8" spans="1:25" ht="21" x14ac:dyDescent="0.35">
      <c r="A8" s="819" t="s">
        <v>148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  <c r="W8" s="819"/>
    </row>
    <row r="9" spans="1:25" x14ac:dyDescent="0.25">
      <c r="B9" s="11"/>
      <c r="C9" s="11"/>
      <c r="D9" s="11"/>
      <c r="E9" s="11"/>
      <c r="F9" s="11"/>
      <c r="G9" s="11"/>
      <c r="H9" s="185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85"/>
      <c r="V9" s="11"/>
    </row>
    <row r="10" spans="1:25" ht="22.5" x14ac:dyDescent="0.25">
      <c r="B10" s="29"/>
      <c r="C10" s="29"/>
      <c r="G10" s="595" t="s">
        <v>20</v>
      </c>
      <c r="H10" s="226"/>
      <c r="I10" s="173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78" t="s">
        <v>76</v>
      </c>
      <c r="U10" s="238"/>
      <c r="V10" s="136" t="s">
        <v>483</v>
      </c>
    </row>
    <row r="11" spans="1:25" ht="22.5" customHeight="1" x14ac:dyDescent="0.25">
      <c r="B11" s="29"/>
      <c r="C11" s="29"/>
      <c r="G11" s="208" t="s">
        <v>21</v>
      </c>
      <c r="H11" s="227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239"/>
      <c r="V11" s="222">
        <f>SUM(J11:T11)</f>
        <v>206</v>
      </c>
    </row>
    <row r="12" spans="1:25" x14ac:dyDescent="0.25">
      <c r="G12" s="896"/>
      <c r="H12" s="896"/>
    </row>
    <row r="14" spans="1:25" ht="33" customHeight="1" x14ac:dyDescent="0.25">
      <c r="A14" s="167" t="s">
        <v>9</v>
      </c>
      <c r="B14" s="93" t="s">
        <v>63</v>
      </c>
      <c r="C14" s="93" t="s">
        <v>231</v>
      </c>
      <c r="D14" s="168" t="s">
        <v>1</v>
      </c>
      <c r="E14" s="169" t="s">
        <v>2</v>
      </c>
      <c r="F14" s="169" t="s">
        <v>3</v>
      </c>
      <c r="G14" s="169" t="s">
        <v>4</v>
      </c>
      <c r="H14" s="188"/>
      <c r="I14" s="170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74" t="s">
        <v>76</v>
      </c>
      <c r="U14" s="195"/>
      <c r="V14" s="94" t="s">
        <v>16</v>
      </c>
    </row>
    <row r="15" spans="1:25" ht="19.5" customHeight="1" x14ac:dyDescent="0.25">
      <c r="A15" s="110"/>
      <c r="B15" s="343" t="s">
        <v>35</v>
      </c>
      <c r="C15" s="343"/>
      <c r="D15" s="110"/>
      <c r="E15" s="111"/>
      <c r="F15" s="111"/>
      <c r="G15" s="111"/>
      <c r="H15" s="229"/>
      <c r="I15" s="228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240"/>
      <c r="U15" s="241"/>
      <c r="V15" s="92"/>
    </row>
    <row r="16" spans="1:25" ht="30" customHeight="1" x14ac:dyDescent="0.25">
      <c r="A16" s="43">
        <v>1</v>
      </c>
      <c r="B16" s="142" t="s">
        <v>327</v>
      </c>
      <c r="C16" s="142" t="s">
        <v>328</v>
      </c>
      <c r="D16" s="33" t="s">
        <v>214</v>
      </c>
      <c r="E16" s="426">
        <v>1</v>
      </c>
      <c r="F16" s="426">
        <v>5</v>
      </c>
      <c r="G16" s="426">
        <v>5</v>
      </c>
      <c r="H16" s="230"/>
      <c r="I16" s="225">
        <f>+I11*G16</f>
        <v>0</v>
      </c>
      <c r="J16" s="103">
        <f>+J11*G16</f>
        <v>0</v>
      </c>
      <c r="K16" s="103">
        <f>+K11*G16</f>
        <v>100</v>
      </c>
      <c r="L16" s="103">
        <f>+L11*G16</f>
        <v>100</v>
      </c>
      <c r="M16" s="103">
        <f t="shared" ref="M16:T16" si="0">$G$16*M11</f>
        <v>105</v>
      </c>
      <c r="N16" s="103">
        <f t="shared" si="0"/>
        <v>110</v>
      </c>
      <c r="O16" s="103">
        <f t="shared" si="0"/>
        <v>105</v>
      </c>
      <c r="P16" s="103">
        <f t="shared" si="0"/>
        <v>115</v>
      </c>
      <c r="Q16" s="103">
        <f t="shared" si="0"/>
        <v>100</v>
      </c>
      <c r="R16" s="103">
        <f t="shared" si="0"/>
        <v>100</v>
      </c>
      <c r="S16" s="103">
        <f>$G$16*S11</f>
        <v>100</v>
      </c>
      <c r="T16" s="237">
        <f t="shared" si="0"/>
        <v>95</v>
      </c>
      <c r="U16" s="239"/>
      <c r="V16" s="66">
        <f>SUM(J16:T16)</f>
        <v>1030</v>
      </c>
    </row>
    <row r="17" spans="1:23" ht="21" customHeight="1" x14ac:dyDescent="0.25">
      <c r="A17" s="126"/>
      <c r="B17" s="209"/>
      <c r="C17" s="209"/>
      <c r="D17" s="115"/>
      <c r="E17" s="115"/>
      <c r="F17" s="115"/>
      <c r="G17" s="115"/>
      <c r="H17" s="223"/>
      <c r="I17" s="127"/>
      <c r="J17" s="127"/>
      <c r="K17" s="127"/>
      <c r="L17" s="127"/>
      <c r="M17" s="127"/>
      <c r="N17" s="127"/>
      <c r="O17" s="127"/>
      <c r="P17" s="127"/>
      <c r="Q17" s="127"/>
      <c r="R17" s="210"/>
      <c r="S17" s="917" t="s">
        <v>81</v>
      </c>
      <c r="T17" s="918"/>
      <c r="U17" s="242"/>
      <c r="V17" s="431">
        <f>SUM(V16:V16)</f>
        <v>1030</v>
      </c>
    </row>
    <row r="18" spans="1:23" s="61" customFormat="1" ht="21" customHeight="1" x14ac:dyDescent="0.25">
      <c r="A18" s="211"/>
      <c r="B18" s="212"/>
      <c r="C18" s="212"/>
      <c r="D18" s="156"/>
      <c r="E18" s="156"/>
      <c r="F18" s="156"/>
      <c r="G18" s="156"/>
      <c r="H18" s="22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433"/>
      <c r="T18" s="433"/>
      <c r="U18" s="235"/>
      <c r="V18" s="155"/>
    </row>
    <row r="19" spans="1:23" ht="33" customHeight="1" x14ac:dyDescent="0.25">
      <c r="A19" s="167" t="s">
        <v>9</v>
      </c>
      <c r="B19" s="93" t="s">
        <v>63</v>
      </c>
      <c r="C19" s="93" t="s">
        <v>231</v>
      </c>
      <c r="D19" s="168" t="s">
        <v>1</v>
      </c>
      <c r="E19" s="169" t="s">
        <v>2</v>
      </c>
      <c r="F19" s="169" t="s">
        <v>3</v>
      </c>
      <c r="G19" s="169" t="s">
        <v>4</v>
      </c>
      <c r="H19" s="188"/>
      <c r="I19" s="170" t="s">
        <v>66</v>
      </c>
      <c r="J19" s="136" t="s">
        <v>67</v>
      </c>
      <c r="K19" s="136" t="s">
        <v>68</v>
      </c>
      <c r="L19" s="136" t="s">
        <v>69</v>
      </c>
      <c r="M19" s="136" t="s">
        <v>70</v>
      </c>
      <c r="N19" s="136" t="s">
        <v>71</v>
      </c>
      <c r="O19" s="136" t="s">
        <v>72</v>
      </c>
      <c r="P19" s="136" t="s">
        <v>73</v>
      </c>
      <c r="Q19" s="136" t="s">
        <v>74</v>
      </c>
      <c r="R19" s="136" t="s">
        <v>75</v>
      </c>
      <c r="S19" s="136" t="s">
        <v>5</v>
      </c>
      <c r="T19" s="174" t="s">
        <v>76</v>
      </c>
      <c r="U19" s="195"/>
      <c r="V19" s="94" t="s">
        <v>16</v>
      </c>
    </row>
    <row r="20" spans="1:23" ht="19.5" customHeight="1" x14ac:dyDescent="0.25">
      <c r="A20" s="90"/>
      <c r="B20" s="460" t="s">
        <v>7</v>
      </c>
      <c r="C20" s="460"/>
      <c r="D20" s="90"/>
      <c r="E20" s="91"/>
      <c r="F20" s="91"/>
      <c r="G20" s="91"/>
      <c r="H20" s="229"/>
      <c r="I20" s="424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423"/>
      <c r="U20" s="241"/>
      <c r="V20" s="92"/>
    </row>
    <row r="21" spans="1:23" ht="33.75" x14ac:dyDescent="0.25">
      <c r="A21" s="567">
        <v>2</v>
      </c>
      <c r="B21" s="139" t="s">
        <v>329</v>
      </c>
      <c r="C21" s="139" t="s">
        <v>330</v>
      </c>
      <c r="D21" s="33" t="s">
        <v>214</v>
      </c>
      <c r="E21" s="426">
        <v>1</v>
      </c>
      <c r="F21" s="426">
        <v>5</v>
      </c>
      <c r="G21" s="426">
        <f>E21*F21</f>
        <v>5</v>
      </c>
      <c r="H21" s="230"/>
      <c r="I21" s="225">
        <f>+I11*G21</f>
        <v>0</v>
      </c>
      <c r="J21" s="103">
        <f>+J11*G21</f>
        <v>0</v>
      </c>
      <c r="K21" s="103">
        <f>+K11*G21</f>
        <v>100</v>
      </c>
      <c r="L21" s="103">
        <f>+L11*G21</f>
        <v>100</v>
      </c>
      <c r="M21" s="103">
        <f>+M11*G21</f>
        <v>105</v>
      </c>
      <c r="N21" s="103">
        <f t="shared" ref="N21:T21" si="1">$G$21*N11</f>
        <v>110</v>
      </c>
      <c r="O21" s="103">
        <f t="shared" si="1"/>
        <v>105</v>
      </c>
      <c r="P21" s="103">
        <f t="shared" si="1"/>
        <v>115</v>
      </c>
      <c r="Q21" s="103">
        <f t="shared" si="1"/>
        <v>100</v>
      </c>
      <c r="R21" s="103">
        <f t="shared" si="1"/>
        <v>100</v>
      </c>
      <c r="S21" s="103">
        <f t="shared" si="1"/>
        <v>100</v>
      </c>
      <c r="T21" s="237">
        <f t="shared" si="1"/>
        <v>95</v>
      </c>
      <c r="U21" s="239"/>
      <c r="V21" s="66">
        <f>SUM(J21:T21)</f>
        <v>1030</v>
      </c>
    </row>
    <row r="22" spans="1:23" ht="21" customHeight="1" x14ac:dyDescent="0.25">
      <c r="A22" s="126"/>
      <c r="B22" s="209"/>
      <c r="C22" s="209"/>
      <c r="D22" s="115"/>
      <c r="E22" s="115"/>
      <c r="F22" s="115"/>
      <c r="G22" s="115"/>
      <c r="H22" s="223"/>
      <c r="I22" s="127"/>
      <c r="J22" s="127"/>
      <c r="K22" s="127"/>
      <c r="L22" s="127"/>
      <c r="M22" s="127"/>
      <c r="N22" s="127"/>
      <c r="O22" s="127"/>
      <c r="P22" s="127"/>
      <c r="Q22" s="127"/>
      <c r="R22" s="210"/>
      <c r="S22" s="917" t="s">
        <v>82</v>
      </c>
      <c r="T22" s="918"/>
      <c r="U22" s="242"/>
      <c r="V22" s="431">
        <f>SUM(V21)</f>
        <v>1030</v>
      </c>
    </row>
    <row r="23" spans="1:23" s="61" customFormat="1" ht="21" customHeight="1" x14ac:dyDescent="0.25">
      <c r="A23" s="211"/>
      <c r="B23" s="212"/>
      <c r="C23" s="212"/>
      <c r="D23" s="156"/>
      <c r="E23" s="156"/>
      <c r="F23" s="156"/>
      <c r="G23" s="156"/>
      <c r="H23" s="22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433"/>
      <c r="T23" s="433"/>
      <c r="U23" s="235"/>
      <c r="V23" s="155"/>
    </row>
    <row r="24" spans="1:23" ht="33" customHeight="1" x14ac:dyDescent="0.25">
      <c r="A24" s="167" t="s">
        <v>9</v>
      </c>
      <c r="B24" s="93" t="s">
        <v>63</v>
      </c>
      <c r="C24" s="93"/>
      <c r="D24" s="168" t="s">
        <v>1</v>
      </c>
      <c r="E24" s="169" t="s">
        <v>2</v>
      </c>
      <c r="F24" s="169" t="s">
        <v>3</v>
      </c>
      <c r="G24" s="169" t="s">
        <v>4</v>
      </c>
      <c r="H24" s="188"/>
      <c r="I24" s="170" t="s">
        <v>66</v>
      </c>
      <c r="J24" s="136" t="s">
        <v>67</v>
      </c>
      <c r="K24" s="136" t="s">
        <v>68</v>
      </c>
      <c r="L24" s="136" t="s">
        <v>69</v>
      </c>
      <c r="M24" s="136" t="s">
        <v>70</v>
      </c>
      <c r="N24" s="136" t="s">
        <v>71</v>
      </c>
      <c r="O24" s="136" t="s">
        <v>72</v>
      </c>
      <c r="P24" s="136" t="s">
        <v>73</v>
      </c>
      <c r="Q24" s="136" t="s">
        <v>74</v>
      </c>
      <c r="R24" s="136" t="s">
        <v>75</v>
      </c>
      <c r="S24" s="136" t="s">
        <v>5</v>
      </c>
      <c r="T24" s="174" t="s">
        <v>76</v>
      </c>
      <c r="U24" s="195"/>
      <c r="V24" s="94" t="s">
        <v>16</v>
      </c>
    </row>
    <row r="25" spans="1:23" ht="19.5" customHeight="1" x14ac:dyDescent="0.25">
      <c r="A25" s="90"/>
      <c r="B25" s="460" t="s">
        <v>8</v>
      </c>
      <c r="C25" s="460"/>
      <c r="D25" s="90"/>
      <c r="E25" s="91"/>
      <c r="F25" s="91"/>
      <c r="G25" s="91"/>
      <c r="H25" s="229"/>
      <c r="I25" s="424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423"/>
      <c r="U25" s="241"/>
      <c r="V25" s="92"/>
    </row>
    <row r="26" spans="1:23" ht="33.75" x14ac:dyDescent="0.25">
      <c r="A26" s="429">
        <v>3</v>
      </c>
      <c r="B26" s="145" t="s">
        <v>425</v>
      </c>
      <c r="C26" s="145" t="s">
        <v>424</v>
      </c>
      <c r="D26" s="33" t="s">
        <v>214</v>
      </c>
      <c r="E26" s="426">
        <v>1</v>
      </c>
      <c r="F26" s="426">
        <v>5</v>
      </c>
      <c r="G26" s="426">
        <v>5</v>
      </c>
      <c r="H26" s="230"/>
      <c r="I26" s="225">
        <f>+I11*G26</f>
        <v>0</v>
      </c>
      <c r="J26" s="103">
        <f>+J11*G26</f>
        <v>0</v>
      </c>
      <c r="K26" s="103">
        <f>+K11*G26</f>
        <v>100</v>
      </c>
      <c r="L26" s="103">
        <f>+L11*G26</f>
        <v>100</v>
      </c>
      <c r="M26" s="103">
        <f t="shared" ref="M26:T26" si="2">$G$26*M11</f>
        <v>105</v>
      </c>
      <c r="N26" s="103">
        <f t="shared" si="2"/>
        <v>110</v>
      </c>
      <c r="O26" s="103">
        <f t="shared" si="2"/>
        <v>105</v>
      </c>
      <c r="P26" s="103">
        <f t="shared" si="2"/>
        <v>115</v>
      </c>
      <c r="Q26" s="103">
        <f t="shared" si="2"/>
        <v>100</v>
      </c>
      <c r="R26" s="103">
        <f t="shared" si="2"/>
        <v>100</v>
      </c>
      <c r="S26" s="103">
        <f t="shared" si="2"/>
        <v>100</v>
      </c>
      <c r="T26" s="237">
        <f t="shared" si="2"/>
        <v>95</v>
      </c>
      <c r="U26" s="239"/>
      <c r="V26" s="66">
        <f>SUM(J26:T26)</f>
        <v>1030</v>
      </c>
    </row>
    <row r="27" spans="1:23" s="112" customFormat="1" ht="21" customHeight="1" x14ac:dyDescent="0.25">
      <c r="A27" s="498"/>
      <c r="B27" s="499"/>
      <c r="C27" s="499"/>
      <c r="D27" s="500"/>
      <c r="E27" s="500"/>
      <c r="F27" s="500"/>
      <c r="G27" s="500"/>
      <c r="H27" s="223"/>
      <c r="I27" s="496"/>
      <c r="J27" s="496"/>
      <c r="K27" s="496"/>
      <c r="L27" s="496"/>
      <c r="M27" s="496"/>
      <c r="N27" s="496"/>
      <c r="O27" s="496"/>
      <c r="P27" s="496"/>
      <c r="Q27" s="496"/>
      <c r="R27" s="497"/>
      <c r="S27" s="917" t="s">
        <v>61</v>
      </c>
      <c r="T27" s="918"/>
      <c r="U27" s="242"/>
      <c r="V27" s="501">
        <f>SUM(V26)</f>
        <v>1030</v>
      </c>
    </row>
    <row r="28" spans="1:23" s="61" customFormat="1" ht="21" customHeight="1" x14ac:dyDescent="0.25">
      <c r="A28" s="211"/>
      <c r="B28" s="212"/>
      <c r="C28" s="212"/>
      <c r="D28" s="156"/>
      <c r="E28" s="156"/>
      <c r="F28" s="156"/>
      <c r="G28" s="156"/>
      <c r="H28" s="223"/>
      <c r="I28" s="193"/>
      <c r="J28" s="193"/>
      <c r="K28" s="193"/>
      <c r="L28" s="193"/>
      <c r="M28" s="193"/>
      <c r="N28" s="193"/>
      <c r="O28" s="193"/>
      <c r="P28" s="193"/>
      <c r="Q28" s="193"/>
      <c r="R28" s="193"/>
      <c r="S28" s="495"/>
      <c r="T28" s="495"/>
      <c r="U28" s="235"/>
      <c r="V28" s="155"/>
    </row>
    <row r="29" spans="1:23" ht="33" customHeight="1" x14ac:dyDescent="0.25">
      <c r="A29" s="167" t="s">
        <v>9</v>
      </c>
      <c r="B29" s="93" t="s">
        <v>63</v>
      </c>
      <c r="C29" s="93"/>
      <c r="D29" s="168" t="s">
        <v>1</v>
      </c>
      <c r="E29" s="169" t="s">
        <v>2</v>
      </c>
      <c r="F29" s="169" t="s">
        <v>3</v>
      </c>
      <c r="G29" s="169" t="s">
        <v>4</v>
      </c>
      <c r="H29" s="188"/>
      <c r="I29" s="170" t="s">
        <v>66</v>
      </c>
      <c r="J29" s="136" t="s">
        <v>67</v>
      </c>
      <c r="K29" s="136" t="s">
        <v>68</v>
      </c>
      <c r="L29" s="136" t="s">
        <v>69</v>
      </c>
      <c r="M29" s="136" t="s">
        <v>70</v>
      </c>
      <c r="N29" s="136" t="s">
        <v>71</v>
      </c>
      <c r="O29" s="136" t="s">
        <v>72</v>
      </c>
      <c r="P29" s="136" t="s">
        <v>73</v>
      </c>
      <c r="Q29" s="136" t="s">
        <v>74</v>
      </c>
      <c r="R29" s="136" t="s">
        <v>75</v>
      </c>
      <c r="S29" s="136" t="s">
        <v>5</v>
      </c>
      <c r="T29" s="174" t="s">
        <v>76</v>
      </c>
      <c r="U29" s="195"/>
      <c r="V29" s="94" t="s">
        <v>16</v>
      </c>
    </row>
    <row r="30" spans="1:23" ht="19.5" customHeight="1" x14ac:dyDescent="0.25">
      <c r="A30" s="90"/>
      <c r="B30" s="460" t="s">
        <v>145</v>
      </c>
      <c r="C30" s="460"/>
      <c r="D30" s="90"/>
      <c r="E30" s="91"/>
      <c r="F30" s="91"/>
      <c r="G30" s="91"/>
      <c r="H30" s="229"/>
      <c r="I30" s="424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423"/>
      <c r="U30" s="241"/>
      <c r="V30" s="92"/>
      <c r="W30" s="112"/>
    </row>
    <row r="31" spans="1:23" ht="22.5" x14ac:dyDescent="0.25">
      <c r="A31" s="430">
        <v>6</v>
      </c>
      <c r="B31" s="145" t="s">
        <v>427</v>
      </c>
      <c r="C31" s="145" t="s">
        <v>426</v>
      </c>
      <c r="D31" s="33" t="s">
        <v>214</v>
      </c>
      <c r="E31" s="426">
        <v>1</v>
      </c>
      <c r="F31" s="426">
        <v>5</v>
      </c>
      <c r="G31" s="426">
        <f>E31*F31</f>
        <v>5</v>
      </c>
      <c r="H31" s="230"/>
      <c r="I31" s="225">
        <f>+I11*G31</f>
        <v>0</v>
      </c>
      <c r="J31" s="103">
        <f>+J11*G31</f>
        <v>0</v>
      </c>
      <c r="K31" s="103">
        <f>+K11*G31</f>
        <v>100</v>
      </c>
      <c r="L31" s="103">
        <f>+L11*G31</f>
        <v>100</v>
      </c>
      <c r="M31" s="103">
        <f>+M11*G31</f>
        <v>105</v>
      </c>
      <c r="N31" s="103">
        <f>+N11*G31</f>
        <v>110</v>
      </c>
      <c r="O31" s="103">
        <f>+O11*G31</f>
        <v>105</v>
      </c>
      <c r="P31" s="103">
        <f>+P11*G31</f>
        <v>115</v>
      </c>
      <c r="Q31" s="103">
        <f>+Q11*G31</f>
        <v>100</v>
      </c>
      <c r="R31" s="103">
        <f>+R11*G31</f>
        <v>100</v>
      </c>
      <c r="S31" s="103">
        <f>+S11*G31</f>
        <v>100</v>
      </c>
      <c r="T31" s="237">
        <f>+T11*G31</f>
        <v>95</v>
      </c>
      <c r="U31" s="239"/>
      <c r="V31" s="66">
        <f>SUM(J31:T31)</f>
        <v>1030</v>
      </c>
    </row>
    <row r="32" spans="1:23" ht="18.75" customHeight="1" x14ac:dyDescent="0.25">
      <c r="A32" s="102"/>
      <c r="B32" s="117"/>
      <c r="C32" s="117"/>
      <c r="D32" s="115"/>
      <c r="E32" s="115"/>
      <c r="F32" s="115"/>
      <c r="G32" s="115"/>
      <c r="H32" s="63"/>
      <c r="I32" s="115"/>
      <c r="J32" s="115"/>
      <c r="K32" s="115"/>
      <c r="L32" s="115"/>
      <c r="M32" s="115"/>
      <c r="N32" s="115"/>
      <c r="O32" s="115"/>
      <c r="P32" s="115"/>
      <c r="Q32" s="115"/>
      <c r="R32" s="161"/>
      <c r="S32" s="919" t="s">
        <v>149</v>
      </c>
      <c r="T32" s="920"/>
      <c r="U32" s="244"/>
      <c r="V32" s="428">
        <f>SUM(V31:V31)</f>
        <v>1030</v>
      </c>
    </row>
    <row r="33" spans="1:22" ht="18.75" customHeight="1" x14ac:dyDescent="0.25">
      <c r="A33" s="21"/>
      <c r="B33" s="439"/>
      <c r="C33" s="439"/>
      <c r="D33" s="6"/>
      <c r="E33" s="6"/>
      <c r="F33" s="6"/>
      <c r="G33" s="6"/>
      <c r="H33" s="63"/>
      <c r="I33" s="6"/>
      <c r="J33" s="6"/>
      <c r="K33" s="6"/>
      <c r="L33" s="6"/>
      <c r="M33" s="6"/>
      <c r="N33" s="6"/>
      <c r="O33" s="6"/>
      <c r="P33" s="6"/>
      <c r="Q33" s="6"/>
      <c r="R33" s="6"/>
      <c r="S33" s="330"/>
      <c r="T33" s="330"/>
      <c r="U33" s="330"/>
      <c r="V33" s="432"/>
    </row>
    <row r="34" spans="1:22" x14ac:dyDescent="0.25">
      <c r="A34" s="20"/>
      <c r="B34" s="8"/>
      <c r="C34" s="8"/>
      <c r="D34" s="8"/>
      <c r="E34" s="6"/>
      <c r="F34" s="6"/>
      <c r="G34" s="6"/>
      <c r="H34" s="63"/>
      <c r="I34" s="63"/>
      <c r="J34" s="63"/>
      <c r="K34" s="63"/>
      <c r="L34" s="63"/>
      <c r="M34" s="6"/>
      <c r="N34" s="6"/>
      <c r="O34" s="6"/>
      <c r="P34" s="6"/>
      <c r="Q34" s="6"/>
      <c r="R34" s="6"/>
      <c r="S34" s="10"/>
      <c r="T34" s="10"/>
      <c r="U34" s="233"/>
      <c r="V34" s="432"/>
    </row>
    <row r="35" spans="1:22" x14ac:dyDescent="0.25">
      <c r="A35" s="20"/>
      <c r="B35" s="8"/>
      <c r="C35" s="8"/>
      <c r="D35" s="8"/>
      <c r="E35" s="6"/>
      <c r="F35" s="6"/>
      <c r="G35" s="6"/>
      <c r="H35" s="63"/>
      <c r="I35" s="642">
        <f t="shared" ref="I35:T35" si="3">(I16+I21+I26+I31)</f>
        <v>0</v>
      </c>
      <c r="J35" s="642">
        <f t="shared" si="3"/>
        <v>0</v>
      </c>
      <c r="K35" s="642">
        <f t="shared" si="3"/>
        <v>400</v>
      </c>
      <c r="L35" s="642">
        <f t="shared" si="3"/>
        <v>400</v>
      </c>
      <c r="M35" s="642">
        <f t="shared" si="3"/>
        <v>420</v>
      </c>
      <c r="N35" s="642">
        <f t="shared" si="3"/>
        <v>440</v>
      </c>
      <c r="O35" s="642">
        <f t="shared" si="3"/>
        <v>420</v>
      </c>
      <c r="P35" s="642">
        <f t="shared" si="3"/>
        <v>460</v>
      </c>
      <c r="Q35" s="642">
        <f t="shared" si="3"/>
        <v>400</v>
      </c>
      <c r="R35" s="642">
        <f t="shared" si="3"/>
        <v>400</v>
      </c>
      <c r="S35" s="642">
        <f t="shared" si="3"/>
        <v>400</v>
      </c>
      <c r="T35" s="642">
        <f t="shared" si="3"/>
        <v>380</v>
      </c>
      <c r="U35" s="191"/>
      <c r="V35" s="206">
        <f>SUM(J35:T35)</f>
        <v>4120</v>
      </c>
    </row>
    <row r="36" spans="1:22" x14ac:dyDescent="0.25">
      <c r="A36" s="20"/>
      <c r="B36" s="8"/>
      <c r="C36" s="8"/>
      <c r="D36" s="8"/>
      <c r="E36" s="6"/>
      <c r="F36" s="6"/>
      <c r="G36" s="6"/>
      <c r="H36" s="63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92"/>
      <c r="V36" s="120"/>
    </row>
    <row r="37" spans="1:22" ht="21" x14ac:dyDescent="0.35">
      <c r="A37" s="20"/>
      <c r="B37" s="8"/>
      <c r="C37" s="8"/>
      <c r="D37" s="8"/>
      <c r="E37" s="6"/>
      <c r="F37" s="6"/>
      <c r="G37" s="6"/>
      <c r="H37" s="63"/>
      <c r="I37" s="147"/>
      <c r="J37" s="147"/>
      <c r="K37" s="147"/>
      <c r="L37" s="147"/>
      <c r="M37" s="874" t="s">
        <v>150</v>
      </c>
      <c r="N37" s="875"/>
      <c r="O37" s="875"/>
      <c r="P37" s="875"/>
      <c r="Q37" s="875"/>
      <c r="R37" s="876"/>
      <c r="S37" s="147"/>
      <c r="T37" s="147"/>
      <c r="U37" s="192"/>
      <c r="V37" s="120"/>
    </row>
    <row r="38" spans="1:22" ht="10.5" customHeight="1" x14ac:dyDescent="0.25">
      <c r="G38" s="122"/>
      <c r="H38" s="122"/>
      <c r="I38" s="122"/>
      <c r="J38" s="247"/>
      <c r="K38" s="164"/>
      <c r="L38" s="164"/>
    </row>
    <row r="39" spans="1:22" ht="27" customHeight="1" x14ac:dyDescent="0.25">
      <c r="G39" s="123"/>
      <c r="H39" s="123"/>
      <c r="I39" s="123"/>
      <c r="J39" s="889" t="s">
        <v>13</v>
      </c>
      <c r="K39" s="889"/>
      <c r="L39" s="889"/>
      <c r="M39" s="916" t="s">
        <v>2</v>
      </c>
      <c r="N39" s="916"/>
      <c r="O39" s="799" t="s">
        <v>17</v>
      </c>
      <c r="P39" s="799"/>
      <c r="Q39" s="799" t="s">
        <v>41</v>
      </c>
      <c r="R39" s="799"/>
      <c r="S39" s="799" t="s">
        <v>51</v>
      </c>
      <c r="T39" s="799"/>
      <c r="U39" s="245"/>
      <c r="V39" s="425" t="s">
        <v>30</v>
      </c>
    </row>
    <row r="40" spans="1:22" ht="27" customHeight="1" x14ac:dyDescent="0.25">
      <c r="G40" s="123"/>
      <c r="H40" s="123"/>
      <c r="I40" s="123"/>
      <c r="J40" s="898" t="s">
        <v>26</v>
      </c>
      <c r="K40" s="899"/>
      <c r="L40" s="900"/>
      <c r="M40" s="806">
        <f>E16</f>
        <v>1</v>
      </c>
      <c r="N40" s="806"/>
      <c r="O40" s="891">
        <f>V17</f>
        <v>1030</v>
      </c>
      <c r="P40" s="891"/>
      <c r="Q40" s="805"/>
      <c r="R40" s="805"/>
      <c r="S40" s="805"/>
      <c r="T40" s="805"/>
      <c r="U40" s="245"/>
      <c r="V40" s="427"/>
    </row>
    <row r="41" spans="1:22" ht="27" customHeight="1" x14ac:dyDescent="0.25">
      <c r="G41" s="123"/>
      <c r="H41" s="123"/>
      <c r="I41" s="123"/>
      <c r="J41" s="898" t="s">
        <v>27</v>
      </c>
      <c r="K41" s="899"/>
      <c r="L41" s="900"/>
      <c r="M41" s="806">
        <f>E21</f>
        <v>1</v>
      </c>
      <c r="N41" s="806"/>
      <c r="O41" s="891">
        <f>V22</f>
        <v>1030</v>
      </c>
      <c r="P41" s="891"/>
      <c r="Q41" s="805"/>
      <c r="R41" s="805"/>
      <c r="S41" s="805"/>
      <c r="T41" s="805"/>
      <c r="U41" s="245"/>
      <c r="V41" s="427"/>
    </row>
    <row r="42" spans="1:22" ht="27" customHeight="1" x14ac:dyDescent="0.25">
      <c r="G42" s="123"/>
      <c r="H42" s="123"/>
      <c r="I42" s="123"/>
      <c r="J42" s="898" t="s">
        <v>8</v>
      </c>
      <c r="K42" s="899"/>
      <c r="L42" s="900"/>
      <c r="M42" s="806">
        <f>E26</f>
        <v>1</v>
      </c>
      <c r="N42" s="806"/>
      <c r="O42" s="891">
        <f>V27</f>
        <v>1030</v>
      </c>
      <c r="P42" s="891"/>
      <c r="Q42" s="805"/>
      <c r="R42" s="805"/>
      <c r="S42" s="805"/>
      <c r="T42" s="805"/>
      <c r="U42" s="245"/>
      <c r="V42" s="427"/>
    </row>
    <row r="43" spans="1:22" ht="21" customHeight="1" x14ac:dyDescent="0.25">
      <c r="J43" s="898" t="s">
        <v>145</v>
      </c>
      <c r="K43" s="899"/>
      <c r="L43" s="900"/>
      <c r="M43" s="806">
        <f>E31</f>
        <v>1</v>
      </c>
      <c r="N43" s="806"/>
      <c r="O43" s="891">
        <f>V32</f>
        <v>1030</v>
      </c>
      <c r="P43" s="891"/>
      <c r="Q43" s="805"/>
      <c r="R43" s="805"/>
      <c r="S43" s="805"/>
      <c r="T43" s="805"/>
      <c r="U43" s="245"/>
      <c r="V43" s="469"/>
    </row>
    <row r="44" spans="1:22" ht="15.75" x14ac:dyDescent="0.25">
      <c r="J44" s="827" t="s">
        <v>34</v>
      </c>
      <c r="K44" s="827"/>
      <c r="L44" s="827"/>
      <c r="M44" s="806">
        <f>SUM(M40:N43)</f>
        <v>4</v>
      </c>
      <c r="N44" s="806"/>
      <c r="O44" s="894">
        <f>SUM(O40:P43)</f>
        <v>4120</v>
      </c>
      <c r="P44" s="894"/>
      <c r="Q44" s="901"/>
      <c r="R44" s="901"/>
      <c r="S44" s="907"/>
      <c r="T44" s="907"/>
      <c r="U44" s="245"/>
      <c r="V44" s="593"/>
    </row>
    <row r="45" spans="1:22" x14ac:dyDescent="0.25">
      <c r="B45" s="679"/>
    </row>
    <row r="46" spans="1:22" x14ac:dyDescent="0.25">
      <c r="B46" s="711"/>
      <c r="S46" s="921"/>
      <c r="T46" s="921"/>
    </row>
  </sheetData>
  <mergeCells count="44">
    <mergeCell ref="S46:T46"/>
    <mergeCell ref="J43:L43"/>
    <mergeCell ref="M43:N43"/>
    <mergeCell ref="O43:P43"/>
    <mergeCell ref="Q43:R43"/>
    <mergeCell ref="S43:T43"/>
    <mergeCell ref="J44:L44"/>
    <mergeCell ref="M44:N44"/>
    <mergeCell ref="O44:P44"/>
    <mergeCell ref="Q44:R44"/>
    <mergeCell ref="S44:T44"/>
    <mergeCell ref="J42:L42"/>
    <mergeCell ref="M42:N42"/>
    <mergeCell ref="O42:P42"/>
    <mergeCell ref="Q42:R42"/>
    <mergeCell ref="S42:T42"/>
    <mergeCell ref="J41:L41"/>
    <mergeCell ref="M41:N41"/>
    <mergeCell ref="O41:P41"/>
    <mergeCell ref="Q41:R41"/>
    <mergeCell ref="S41:T41"/>
    <mergeCell ref="O39:P39"/>
    <mergeCell ref="Q39:R39"/>
    <mergeCell ref="S39:T39"/>
    <mergeCell ref="J40:L40"/>
    <mergeCell ref="M40:N40"/>
    <mergeCell ref="O40:P40"/>
    <mergeCell ref="Q40:R40"/>
    <mergeCell ref="S40:T40"/>
    <mergeCell ref="J39:L39"/>
    <mergeCell ref="M39:N39"/>
    <mergeCell ref="M37:R37"/>
    <mergeCell ref="A1:W1"/>
    <mergeCell ref="A2:W2"/>
    <mergeCell ref="A3:W3"/>
    <mergeCell ref="A5:W5"/>
    <mergeCell ref="A8:W8"/>
    <mergeCell ref="G12:H12"/>
    <mergeCell ref="S17:T17"/>
    <mergeCell ref="S22:T22"/>
    <mergeCell ref="S27:T27"/>
    <mergeCell ref="S32:T32"/>
    <mergeCell ref="A6:V6"/>
    <mergeCell ref="A7:V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"/>
  <sheetViews>
    <sheetView showGridLines="0" topLeftCell="A22" zoomScaleNormal="100" workbookViewId="0">
      <selection activeCell="B11" sqref="B11"/>
    </sheetView>
  </sheetViews>
  <sheetFormatPr baseColWidth="10" defaultColWidth="11.42578125" defaultRowHeight="15" x14ac:dyDescent="0.25"/>
  <cols>
    <col min="1" max="1" width="5.5703125" style="28" customWidth="1"/>
    <col min="2" max="3" width="26.42578125" style="28" customWidth="1"/>
    <col min="4" max="4" width="15.5703125" style="28" customWidth="1"/>
    <col min="5" max="5" width="12" style="28" customWidth="1"/>
    <col min="6" max="6" width="12.85546875" style="28" customWidth="1"/>
    <col min="7" max="7" width="15.42578125" style="28" customWidth="1"/>
    <col min="8" max="8" width="1.42578125" style="61" customWidth="1"/>
    <col min="9" max="20" width="8.5703125" style="28" customWidth="1"/>
    <col min="21" max="21" width="1.28515625" style="61" customWidth="1"/>
    <col min="22" max="22" width="14" style="28" customWidth="1"/>
    <col min="23" max="23" width="2.140625" style="28" customWidth="1"/>
    <col min="24" max="16384" width="11.42578125" style="28"/>
  </cols>
  <sheetData>
    <row r="1" spans="1:25" ht="15.75" x14ac:dyDescent="0.25">
      <c r="A1" s="813" t="s">
        <v>15</v>
      </c>
      <c r="B1" s="813"/>
      <c r="C1" s="813"/>
      <c r="D1" s="813"/>
      <c r="E1" s="813"/>
      <c r="F1" s="813"/>
      <c r="G1" s="813"/>
      <c r="H1" s="813"/>
      <c r="I1" s="813"/>
      <c r="J1" s="813"/>
      <c r="K1" s="813"/>
      <c r="L1" s="813"/>
      <c r="M1" s="813"/>
      <c r="N1" s="813"/>
      <c r="O1" s="813"/>
      <c r="P1" s="813"/>
      <c r="Q1" s="813"/>
      <c r="R1" s="813"/>
      <c r="S1" s="813"/>
      <c r="T1" s="813"/>
      <c r="U1" s="813"/>
      <c r="V1" s="813"/>
      <c r="W1" s="813"/>
    </row>
    <row r="2" spans="1:25" x14ac:dyDescent="0.25">
      <c r="A2" s="814" t="s">
        <v>186</v>
      </c>
      <c r="B2" s="814"/>
      <c r="C2" s="814"/>
      <c r="D2" s="814"/>
      <c r="E2" s="814"/>
      <c r="F2" s="814"/>
      <c r="G2" s="814"/>
      <c r="H2" s="814"/>
      <c r="I2" s="814"/>
      <c r="J2" s="814"/>
      <c r="K2" s="814"/>
      <c r="L2" s="814"/>
      <c r="M2" s="814"/>
      <c r="N2" s="814"/>
      <c r="O2" s="814"/>
      <c r="P2" s="814"/>
      <c r="Q2" s="814"/>
      <c r="R2" s="814"/>
      <c r="S2" s="814"/>
      <c r="T2" s="814"/>
      <c r="U2" s="814"/>
      <c r="V2" s="814"/>
      <c r="W2" s="814"/>
    </row>
    <row r="3" spans="1:25" x14ac:dyDescent="0.25">
      <c r="A3" s="14"/>
      <c r="B3" s="16"/>
      <c r="C3" s="16"/>
      <c r="D3" s="16"/>
      <c r="E3" s="16"/>
      <c r="F3" s="16"/>
      <c r="G3" s="16"/>
      <c r="H3" s="184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84"/>
      <c r="V3" s="16"/>
      <c r="W3" s="16"/>
    </row>
    <row r="4" spans="1:25" ht="18.75" x14ac:dyDescent="0.3">
      <c r="A4" s="818" t="s">
        <v>489</v>
      </c>
      <c r="B4" s="818"/>
      <c r="C4" s="818"/>
      <c r="D4" s="818"/>
      <c r="E4" s="818"/>
      <c r="F4" s="818"/>
      <c r="G4" s="818"/>
      <c r="H4" s="818"/>
      <c r="I4" s="818"/>
      <c r="J4" s="818"/>
      <c r="K4" s="818"/>
      <c r="L4" s="818"/>
      <c r="M4" s="818"/>
      <c r="N4" s="818"/>
      <c r="O4" s="818"/>
      <c r="P4" s="818"/>
      <c r="Q4" s="818"/>
      <c r="R4" s="818"/>
      <c r="S4" s="818"/>
      <c r="T4" s="818"/>
      <c r="U4" s="818"/>
      <c r="V4" s="818"/>
      <c r="W4" s="818"/>
    </row>
    <row r="5" spans="1:25" ht="38.25" customHeight="1" x14ac:dyDescent="0.3">
      <c r="A5" s="872" t="s">
        <v>490</v>
      </c>
      <c r="B5" s="873"/>
      <c r="C5" s="873"/>
      <c r="D5" s="873"/>
      <c r="E5" s="873"/>
      <c r="F5" s="873"/>
      <c r="G5" s="873"/>
      <c r="H5" s="873"/>
      <c r="I5" s="873"/>
      <c r="J5" s="873"/>
      <c r="K5" s="873"/>
      <c r="L5" s="873"/>
      <c r="M5" s="873"/>
      <c r="N5" s="873"/>
      <c r="O5" s="873"/>
      <c r="P5" s="873"/>
      <c r="Q5" s="873"/>
      <c r="R5" s="873"/>
      <c r="S5" s="873"/>
      <c r="T5" s="873"/>
      <c r="U5" s="873"/>
      <c r="V5" s="873"/>
      <c r="X5" s="65"/>
      <c r="Y5" s="65"/>
    </row>
    <row r="6" spans="1:25" ht="18.75" x14ac:dyDescent="0.3">
      <c r="A6" s="872" t="s">
        <v>492</v>
      </c>
      <c r="B6" s="872"/>
      <c r="C6" s="872"/>
      <c r="D6" s="872"/>
      <c r="E6" s="872"/>
      <c r="F6" s="872"/>
      <c r="G6" s="872"/>
      <c r="H6" s="872"/>
      <c r="I6" s="872"/>
      <c r="J6" s="872"/>
      <c r="K6" s="872"/>
      <c r="L6" s="872"/>
      <c r="M6" s="872"/>
      <c r="N6" s="872"/>
      <c r="O6" s="872"/>
      <c r="P6" s="872"/>
      <c r="Q6" s="872"/>
      <c r="R6" s="872"/>
      <c r="S6" s="872"/>
      <c r="T6" s="872"/>
      <c r="U6" s="872"/>
      <c r="V6" s="872"/>
      <c r="X6" s="65"/>
      <c r="Y6" s="65"/>
    </row>
    <row r="7" spans="1:25" ht="21" x14ac:dyDescent="0.35">
      <c r="A7" s="819" t="s">
        <v>428</v>
      </c>
      <c r="B7" s="819"/>
      <c r="C7" s="819"/>
      <c r="D7" s="819"/>
      <c r="E7" s="819"/>
      <c r="F7" s="819"/>
      <c r="G7" s="819"/>
      <c r="H7" s="819"/>
      <c r="I7" s="819"/>
      <c r="J7" s="819"/>
      <c r="K7" s="819"/>
      <c r="L7" s="819"/>
      <c r="M7" s="819"/>
      <c r="N7" s="819"/>
      <c r="O7" s="819"/>
      <c r="P7" s="819"/>
      <c r="Q7" s="819"/>
      <c r="R7" s="819"/>
      <c r="S7" s="819"/>
      <c r="T7" s="819"/>
      <c r="U7" s="819"/>
      <c r="V7" s="819"/>
      <c r="W7" s="819"/>
    </row>
    <row r="8" spans="1:25" x14ac:dyDescent="0.25">
      <c r="B8" s="11"/>
      <c r="C8" s="11"/>
      <c r="D8" s="11"/>
      <c r="E8" s="11"/>
      <c r="F8" s="11"/>
      <c r="G8" s="11"/>
      <c r="H8" s="185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85"/>
      <c r="V8" s="11"/>
    </row>
    <row r="9" spans="1:25" ht="22.5" x14ac:dyDescent="0.25">
      <c r="B9" s="29"/>
      <c r="C9" s="29"/>
      <c r="G9" s="207" t="s">
        <v>20</v>
      </c>
      <c r="H9" s="226"/>
      <c r="I9" s="173" t="s">
        <v>66</v>
      </c>
      <c r="J9" s="136" t="s">
        <v>67</v>
      </c>
      <c r="K9" s="136" t="s">
        <v>68</v>
      </c>
      <c r="L9" s="136" t="s">
        <v>69</v>
      </c>
      <c r="M9" s="136" t="s">
        <v>70</v>
      </c>
      <c r="N9" s="136" t="s">
        <v>71</v>
      </c>
      <c r="O9" s="136" t="s">
        <v>72</v>
      </c>
      <c r="P9" s="136" t="s">
        <v>73</v>
      </c>
      <c r="Q9" s="136" t="s">
        <v>74</v>
      </c>
      <c r="R9" s="136" t="s">
        <v>75</v>
      </c>
      <c r="S9" s="136" t="s">
        <v>5</v>
      </c>
      <c r="T9" s="178" t="s">
        <v>76</v>
      </c>
      <c r="U9" s="238"/>
      <c r="V9" s="136" t="s">
        <v>483</v>
      </c>
    </row>
    <row r="10" spans="1:25" ht="23.25" customHeight="1" x14ac:dyDescent="0.25">
      <c r="B10" s="29"/>
      <c r="C10" s="29"/>
      <c r="G10" s="208" t="s">
        <v>21</v>
      </c>
      <c r="H10" s="227"/>
      <c r="I10" s="47">
        <v>0</v>
      </c>
      <c r="J10" s="47">
        <v>0</v>
      </c>
      <c r="K10" s="47">
        <v>20</v>
      </c>
      <c r="L10" s="47">
        <v>20</v>
      </c>
      <c r="M10" s="47">
        <v>21</v>
      </c>
      <c r="N10" s="47">
        <v>22</v>
      </c>
      <c r="O10" s="47">
        <v>21</v>
      </c>
      <c r="P10" s="47">
        <v>23</v>
      </c>
      <c r="Q10" s="47">
        <v>20</v>
      </c>
      <c r="R10" s="47">
        <v>20</v>
      </c>
      <c r="S10" s="47">
        <v>20</v>
      </c>
      <c r="T10" s="47">
        <v>19</v>
      </c>
      <c r="U10" s="239"/>
      <c r="V10" s="222">
        <f>SUM(J10:T10)</f>
        <v>206</v>
      </c>
    </row>
    <row r="11" spans="1:25" ht="22.5" customHeight="1" x14ac:dyDescent="0.25">
      <c r="G11" s="896"/>
      <c r="H11" s="896"/>
      <c r="V11" s="458">
        <f>SUM(V10:V10)</f>
        <v>206</v>
      </c>
    </row>
    <row r="13" spans="1:25" ht="22.5" x14ac:dyDescent="0.25">
      <c r="A13" s="167" t="s">
        <v>9</v>
      </c>
      <c r="B13" s="93" t="s">
        <v>63</v>
      </c>
      <c r="C13" s="93" t="s">
        <v>231</v>
      </c>
      <c r="D13" s="168" t="s">
        <v>1</v>
      </c>
      <c r="E13" s="169" t="s">
        <v>2</v>
      </c>
      <c r="F13" s="169" t="s">
        <v>3</v>
      </c>
      <c r="G13" s="169" t="s">
        <v>4</v>
      </c>
      <c r="H13" s="188"/>
      <c r="I13" s="170" t="s">
        <v>66</v>
      </c>
      <c r="J13" s="136" t="s">
        <v>67</v>
      </c>
      <c r="K13" s="136" t="s">
        <v>68</v>
      </c>
      <c r="L13" s="136" t="s">
        <v>69</v>
      </c>
      <c r="M13" s="136" t="s">
        <v>70</v>
      </c>
      <c r="N13" s="136" t="s">
        <v>71</v>
      </c>
      <c r="O13" s="136" t="s">
        <v>72</v>
      </c>
      <c r="P13" s="136" t="s">
        <v>73</v>
      </c>
      <c r="Q13" s="136" t="s">
        <v>74</v>
      </c>
      <c r="R13" s="136" t="s">
        <v>75</v>
      </c>
      <c r="S13" s="136" t="s">
        <v>5</v>
      </c>
      <c r="T13" s="174" t="s">
        <v>76</v>
      </c>
      <c r="U13" s="195"/>
      <c r="V13" s="94" t="s">
        <v>16</v>
      </c>
    </row>
    <row r="14" spans="1:25" x14ac:dyDescent="0.25">
      <c r="A14" s="110"/>
      <c r="B14" s="343" t="s">
        <v>35</v>
      </c>
      <c r="C14" s="343"/>
      <c r="D14" s="110"/>
      <c r="E14" s="111"/>
      <c r="F14" s="111"/>
      <c r="G14" s="111"/>
      <c r="H14" s="229"/>
      <c r="I14" s="228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240"/>
      <c r="U14" s="241"/>
      <c r="V14" s="92"/>
    </row>
    <row r="15" spans="1:25" ht="36" x14ac:dyDescent="0.25">
      <c r="A15" s="43">
        <v>1</v>
      </c>
      <c r="B15" s="570" t="s">
        <v>331</v>
      </c>
      <c r="C15" s="570" t="s">
        <v>332</v>
      </c>
      <c r="D15" s="33" t="s">
        <v>167</v>
      </c>
      <c r="E15" s="453">
        <v>1</v>
      </c>
      <c r="F15" s="453">
        <v>5</v>
      </c>
      <c r="G15" s="453">
        <f>E15*F15</f>
        <v>5</v>
      </c>
      <c r="H15" s="230"/>
      <c r="I15" s="225">
        <f>+I10*G15</f>
        <v>0</v>
      </c>
      <c r="J15" s="103">
        <f>+J10*G15</f>
        <v>0</v>
      </c>
      <c r="K15" s="103">
        <f>+K10*G15</f>
        <v>100</v>
      </c>
      <c r="L15" s="103">
        <f>+L10*G15</f>
        <v>100</v>
      </c>
      <c r="M15" s="103">
        <f t="shared" ref="M15:T15" si="0">$G$15*M10</f>
        <v>105</v>
      </c>
      <c r="N15" s="103">
        <f t="shared" si="0"/>
        <v>110</v>
      </c>
      <c r="O15" s="103">
        <f t="shared" si="0"/>
        <v>105</v>
      </c>
      <c r="P15" s="103">
        <f t="shared" si="0"/>
        <v>115</v>
      </c>
      <c r="Q15" s="103">
        <f t="shared" si="0"/>
        <v>100</v>
      </c>
      <c r="R15" s="103">
        <f t="shared" si="0"/>
        <v>100</v>
      </c>
      <c r="S15" s="103">
        <f t="shared" si="0"/>
        <v>100</v>
      </c>
      <c r="T15" s="237">
        <f t="shared" si="0"/>
        <v>95</v>
      </c>
      <c r="U15" s="239"/>
      <c r="V15" s="66">
        <f>SUM(J15:T15)</f>
        <v>1030</v>
      </c>
    </row>
    <row r="16" spans="1:25" ht="21.75" customHeight="1" x14ac:dyDescent="0.25">
      <c r="A16" s="126"/>
      <c r="B16" s="209"/>
      <c r="C16" s="209"/>
      <c r="D16" s="115"/>
      <c r="E16" s="115"/>
      <c r="F16" s="115"/>
      <c r="G16" s="115"/>
      <c r="H16" s="223"/>
      <c r="I16" s="127"/>
      <c r="J16" s="127"/>
      <c r="K16" s="127"/>
      <c r="L16" s="127"/>
      <c r="M16" s="127"/>
      <c r="N16" s="127"/>
      <c r="O16" s="127"/>
      <c r="P16" s="127"/>
      <c r="Q16" s="127"/>
      <c r="R16" s="210"/>
      <c r="S16" s="909" t="s">
        <v>81</v>
      </c>
      <c r="T16" s="910"/>
      <c r="U16" s="242"/>
      <c r="V16" s="455">
        <f>SUM(V15:V15)</f>
        <v>1030</v>
      </c>
    </row>
    <row r="17" spans="1:23" ht="21" customHeight="1" x14ac:dyDescent="0.25">
      <c r="A17" s="211"/>
      <c r="B17" s="212"/>
      <c r="C17" s="212"/>
      <c r="D17" s="156"/>
      <c r="E17" s="156"/>
      <c r="F17" s="156"/>
      <c r="G17" s="156"/>
      <c r="H17" s="22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457"/>
      <c r="T17" s="457"/>
      <c r="U17" s="235"/>
      <c r="V17" s="155"/>
      <c r="W17" s="61"/>
    </row>
    <row r="18" spans="1:23" s="61" customFormat="1" ht="21" customHeight="1" x14ac:dyDescent="0.25">
      <c r="A18" s="167" t="s">
        <v>9</v>
      </c>
      <c r="B18" s="93" t="s">
        <v>63</v>
      </c>
      <c r="C18" s="93" t="s">
        <v>231</v>
      </c>
      <c r="D18" s="168" t="s">
        <v>1</v>
      </c>
      <c r="E18" s="169" t="s">
        <v>2</v>
      </c>
      <c r="F18" s="169" t="s">
        <v>3</v>
      </c>
      <c r="G18" s="169" t="s">
        <v>4</v>
      </c>
      <c r="H18" s="188"/>
      <c r="I18" s="170" t="s">
        <v>66</v>
      </c>
      <c r="J18" s="136" t="s">
        <v>67</v>
      </c>
      <c r="K18" s="136" t="s">
        <v>68</v>
      </c>
      <c r="L18" s="136" t="s">
        <v>69</v>
      </c>
      <c r="M18" s="136" t="s">
        <v>70</v>
      </c>
      <c r="N18" s="136" t="s">
        <v>71</v>
      </c>
      <c r="O18" s="136" t="s">
        <v>72</v>
      </c>
      <c r="P18" s="136" t="s">
        <v>73</v>
      </c>
      <c r="Q18" s="136" t="s">
        <v>74</v>
      </c>
      <c r="R18" s="136" t="s">
        <v>75</v>
      </c>
      <c r="S18" s="136" t="s">
        <v>5</v>
      </c>
      <c r="T18" s="174" t="s">
        <v>76</v>
      </c>
      <c r="U18" s="195"/>
      <c r="V18" s="94" t="s">
        <v>16</v>
      </c>
      <c r="W18" s="28"/>
    </row>
    <row r="19" spans="1:23" x14ac:dyDescent="0.25">
      <c r="A19" s="90"/>
      <c r="B19" s="460" t="s">
        <v>11</v>
      </c>
      <c r="C19" s="460"/>
      <c r="D19" s="90"/>
      <c r="E19" s="91"/>
      <c r="F19" s="91"/>
      <c r="G19" s="91"/>
      <c r="H19" s="229"/>
      <c r="I19" s="451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450"/>
      <c r="U19" s="241"/>
      <c r="V19" s="92"/>
    </row>
    <row r="20" spans="1:23" ht="48" x14ac:dyDescent="0.25">
      <c r="A20" s="567">
        <v>3</v>
      </c>
      <c r="B20" s="571" t="s">
        <v>333</v>
      </c>
      <c r="C20" s="571" t="s">
        <v>334</v>
      </c>
      <c r="D20" s="33" t="s">
        <v>168</v>
      </c>
      <c r="E20" s="453">
        <v>2</v>
      </c>
      <c r="F20" s="453">
        <v>6</v>
      </c>
      <c r="G20" s="453">
        <f>E20*F20</f>
        <v>12</v>
      </c>
      <c r="H20" s="230"/>
      <c r="I20" s="225">
        <f>+I10*G20</f>
        <v>0</v>
      </c>
      <c r="J20" s="103">
        <f>+J10*G20</f>
        <v>0</v>
      </c>
      <c r="K20" s="103">
        <f>+K10*G20</f>
        <v>240</v>
      </c>
      <c r="L20" s="103">
        <f>+L10*G20</f>
        <v>240</v>
      </c>
      <c r="M20" s="103">
        <f>+M10*G20</f>
        <v>252</v>
      </c>
      <c r="N20" s="103">
        <f t="shared" ref="N20:T20" si="1">$G$20*N10</f>
        <v>264</v>
      </c>
      <c r="O20" s="103">
        <f t="shared" si="1"/>
        <v>252</v>
      </c>
      <c r="P20" s="103">
        <f t="shared" si="1"/>
        <v>276</v>
      </c>
      <c r="Q20" s="103">
        <f t="shared" si="1"/>
        <v>240</v>
      </c>
      <c r="R20" s="103">
        <f t="shared" si="1"/>
        <v>240</v>
      </c>
      <c r="S20" s="103">
        <f t="shared" si="1"/>
        <v>240</v>
      </c>
      <c r="T20" s="237">
        <f t="shared" si="1"/>
        <v>228</v>
      </c>
      <c r="U20" s="239"/>
      <c r="V20" s="66">
        <f>SUM(J20:T20)</f>
        <v>2472</v>
      </c>
    </row>
    <row r="21" spans="1:23" ht="24" customHeight="1" x14ac:dyDescent="0.25">
      <c r="A21" s="126"/>
      <c r="B21" s="209"/>
      <c r="C21" s="209"/>
      <c r="D21" s="115"/>
      <c r="E21" s="115"/>
      <c r="F21" s="115"/>
      <c r="G21" s="115"/>
      <c r="H21" s="223"/>
      <c r="I21" s="127"/>
      <c r="J21" s="127"/>
      <c r="K21" s="127"/>
      <c r="L21" s="127"/>
      <c r="M21" s="127"/>
      <c r="N21" s="127"/>
      <c r="O21" s="127"/>
      <c r="P21" s="127"/>
      <c r="Q21" s="127"/>
      <c r="R21" s="210"/>
      <c r="S21" s="909" t="s">
        <v>39</v>
      </c>
      <c r="T21" s="910"/>
      <c r="U21" s="242"/>
      <c r="V21" s="455">
        <f>SUM(V20)</f>
        <v>2472</v>
      </c>
    </row>
    <row r="22" spans="1:23" ht="21" customHeight="1" x14ac:dyDescent="0.25">
      <c r="A22" s="211"/>
      <c r="B22" s="212"/>
      <c r="C22" s="212"/>
      <c r="D22" s="156"/>
      <c r="E22" s="156"/>
      <c r="F22" s="156"/>
      <c r="G22" s="156"/>
      <c r="H22" s="22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457"/>
      <c r="T22" s="457"/>
      <c r="U22" s="235"/>
      <c r="V22" s="155"/>
      <c r="W22" s="61"/>
    </row>
    <row r="23" spans="1:23" s="61" customFormat="1" ht="21" customHeight="1" x14ac:dyDescent="0.25">
      <c r="A23" s="167" t="s">
        <v>9</v>
      </c>
      <c r="B23" s="93" t="s">
        <v>63</v>
      </c>
      <c r="C23" s="93"/>
      <c r="D23" s="168" t="s">
        <v>1</v>
      </c>
      <c r="E23" s="169" t="s">
        <v>2</v>
      </c>
      <c r="F23" s="169" t="s">
        <v>3</v>
      </c>
      <c r="G23" s="169" t="s">
        <v>4</v>
      </c>
      <c r="H23" s="188"/>
      <c r="I23" s="170" t="s">
        <v>66</v>
      </c>
      <c r="J23" s="136" t="s">
        <v>67</v>
      </c>
      <c r="K23" s="136" t="s">
        <v>68</v>
      </c>
      <c r="L23" s="136" t="s">
        <v>69</v>
      </c>
      <c r="M23" s="136" t="s">
        <v>70</v>
      </c>
      <c r="N23" s="136" t="s">
        <v>71</v>
      </c>
      <c r="O23" s="136" t="s">
        <v>72</v>
      </c>
      <c r="P23" s="136" t="s">
        <v>73</v>
      </c>
      <c r="Q23" s="136" t="s">
        <v>74</v>
      </c>
      <c r="R23" s="136" t="s">
        <v>75</v>
      </c>
      <c r="S23" s="136" t="s">
        <v>5</v>
      </c>
      <c r="T23" s="174" t="s">
        <v>76</v>
      </c>
      <c r="U23" s="195"/>
      <c r="V23" s="94" t="s">
        <v>16</v>
      </c>
      <c r="W23" s="28"/>
    </row>
    <row r="24" spans="1:23" x14ac:dyDescent="0.25">
      <c r="A24" s="90"/>
      <c r="B24" s="460" t="s">
        <v>7</v>
      </c>
      <c r="C24" s="460"/>
      <c r="D24" s="90"/>
      <c r="E24" s="91"/>
      <c r="F24" s="91"/>
      <c r="G24" s="91"/>
      <c r="H24" s="229"/>
      <c r="I24" s="451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450"/>
      <c r="U24" s="241"/>
      <c r="V24" s="92"/>
    </row>
    <row r="25" spans="1:23" ht="48" x14ac:dyDescent="0.25">
      <c r="A25" s="567">
        <v>4</v>
      </c>
      <c r="B25" s="542" t="s">
        <v>333</v>
      </c>
      <c r="C25" s="542" t="s">
        <v>349</v>
      </c>
      <c r="D25" s="33" t="s">
        <v>94</v>
      </c>
      <c r="E25" s="453">
        <v>1</v>
      </c>
      <c r="F25" s="453">
        <v>4</v>
      </c>
      <c r="G25" s="453">
        <f>E25*F25</f>
        <v>4</v>
      </c>
      <c r="H25" s="230"/>
      <c r="I25" s="225">
        <f>+I10*G25</f>
        <v>0</v>
      </c>
      <c r="J25" s="103">
        <f>+J10*G25</f>
        <v>0</v>
      </c>
      <c r="K25" s="103">
        <f>+K10*G25</f>
        <v>80</v>
      </c>
      <c r="L25" s="103">
        <f>+L10*G25</f>
        <v>80</v>
      </c>
      <c r="M25" s="103">
        <f t="shared" ref="M25:T25" si="2">$G$25*M10</f>
        <v>84</v>
      </c>
      <c r="N25" s="103">
        <f t="shared" si="2"/>
        <v>88</v>
      </c>
      <c r="O25" s="103">
        <f t="shared" si="2"/>
        <v>84</v>
      </c>
      <c r="P25" s="103">
        <f t="shared" si="2"/>
        <v>92</v>
      </c>
      <c r="Q25" s="103">
        <f t="shared" si="2"/>
        <v>80</v>
      </c>
      <c r="R25" s="103">
        <f t="shared" si="2"/>
        <v>80</v>
      </c>
      <c r="S25" s="103">
        <f t="shared" si="2"/>
        <v>80</v>
      </c>
      <c r="T25" s="237">
        <f t="shared" si="2"/>
        <v>76</v>
      </c>
      <c r="U25" s="239"/>
      <c r="V25" s="66">
        <f>SUM(J25:T25)</f>
        <v>824</v>
      </c>
    </row>
    <row r="26" spans="1:23" ht="20.25" customHeight="1" x14ac:dyDescent="0.25">
      <c r="A26" s="126"/>
      <c r="B26" s="209"/>
      <c r="C26" s="209"/>
      <c r="D26" s="115"/>
      <c r="E26" s="653">
        <f>E15+E20+E25</f>
        <v>4</v>
      </c>
      <c r="F26" s="115"/>
      <c r="G26" s="115"/>
      <c r="H26" s="223"/>
      <c r="I26" s="127"/>
      <c r="J26" s="127"/>
      <c r="K26" s="127"/>
      <c r="L26" s="127"/>
      <c r="M26" s="127"/>
      <c r="N26" s="127"/>
      <c r="O26" s="127"/>
      <c r="P26" s="127"/>
      <c r="Q26" s="127"/>
      <c r="R26" s="210"/>
      <c r="S26" s="909" t="s">
        <v>82</v>
      </c>
      <c r="T26" s="910"/>
      <c r="U26" s="242"/>
      <c r="V26" s="66">
        <f>SUM(V25)</f>
        <v>824</v>
      </c>
    </row>
    <row r="27" spans="1:23" ht="18.75" customHeight="1" x14ac:dyDescent="0.25">
      <c r="A27" s="61"/>
      <c r="B27" s="166"/>
      <c r="C27" s="166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129"/>
      <c r="T27" s="129"/>
      <c r="U27" s="233"/>
      <c r="V27" s="130"/>
      <c r="W27" s="61"/>
    </row>
    <row r="28" spans="1:23" s="61" customFormat="1" ht="18.75" customHeight="1" x14ac:dyDescent="0.25">
      <c r="A28" s="20"/>
      <c r="B28" s="8"/>
      <c r="C28" s="8"/>
      <c r="D28" s="641"/>
      <c r="F28" s="6"/>
      <c r="G28" s="6"/>
      <c r="H28" s="63"/>
      <c r="I28" s="6"/>
      <c r="J28" s="6"/>
      <c r="K28" s="6"/>
      <c r="L28" s="6"/>
      <c r="M28" s="6"/>
      <c r="N28" s="6"/>
      <c r="O28" s="6"/>
      <c r="P28" s="6"/>
      <c r="Q28" s="6"/>
      <c r="R28" s="118"/>
      <c r="S28" s="904" t="s">
        <v>40</v>
      </c>
      <c r="T28" s="905"/>
      <c r="U28" s="236"/>
      <c r="V28" s="355">
        <f>V16+V21+V26</f>
        <v>4326</v>
      </c>
      <c r="W28" s="28"/>
    </row>
    <row r="29" spans="1:23" ht="24" customHeight="1" x14ac:dyDescent="0.25">
      <c r="A29" s="20"/>
      <c r="B29" s="8"/>
      <c r="C29" s="8"/>
      <c r="D29" s="8"/>
      <c r="E29" s="6"/>
      <c r="F29" s="6"/>
      <c r="G29" s="6"/>
      <c r="H29" s="63"/>
      <c r="I29" s="63"/>
      <c r="J29" s="63"/>
      <c r="K29" s="63"/>
      <c r="L29" s="63"/>
      <c r="M29" s="6"/>
      <c r="N29" s="6"/>
      <c r="O29" s="6"/>
      <c r="P29" s="6"/>
      <c r="Q29" s="6"/>
      <c r="R29" s="6"/>
      <c r="S29" s="10"/>
      <c r="T29" s="10"/>
      <c r="U29" s="233"/>
      <c r="V29" s="456"/>
    </row>
    <row r="30" spans="1:23" x14ac:dyDescent="0.25">
      <c r="A30" s="20"/>
      <c r="B30" s="8"/>
      <c r="C30" s="8"/>
      <c r="D30" s="8"/>
      <c r="E30" s="6"/>
      <c r="F30" s="6"/>
      <c r="G30" s="6"/>
      <c r="H30" s="63"/>
      <c r="I30" s="642">
        <f t="shared" ref="I30:T30" si="3">I15+I20+I25</f>
        <v>0</v>
      </c>
      <c r="J30" s="642">
        <f t="shared" si="3"/>
        <v>0</v>
      </c>
      <c r="K30" s="642">
        <f t="shared" si="3"/>
        <v>420</v>
      </c>
      <c r="L30" s="642">
        <f t="shared" si="3"/>
        <v>420</v>
      </c>
      <c r="M30" s="642">
        <f t="shared" si="3"/>
        <v>441</v>
      </c>
      <c r="N30" s="642">
        <f t="shared" si="3"/>
        <v>462</v>
      </c>
      <c r="O30" s="642">
        <f t="shared" si="3"/>
        <v>441</v>
      </c>
      <c r="P30" s="642">
        <f t="shared" si="3"/>
        <v>483</v>
      </c>
      <c r="Q30" s="642">
        <f t="shared" si="3"/>
        <v>420</v>
      </c>
      <c r="R30" s="642">
        <f t="shared" si="3"/>
        <v>420</v>
      </c>
      <c r="S30" s="642">
        <f t="shared" si="3"/>
        <v>420</v>
      </c>
      <c r="T30" s="642">
        <f t="shared" si="3"/>
        <v>399</v>
      </c>
      <c r="U30" s="191"/>
      <c r="V30" s="206">
        <f>SUM(J30:T30)</f>
        <v>4326</v>
      </c>
    </row>
    <row r="31" spans="1:23" ht="15.75" thickBot="1" x14ac:dyDescent="0.3">
      <c r="A31" s="20"/>
      <c r="B31" s="8"/>
      <c r="C31" s="8"/>
      <c r="D31" s="8"/>
      <c r="E31" s="6"/>
      <c r="F31" s="6"/>
      <c r="G31" s="6"/>
      <c r="H31" s="63"/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92"/>
      <c r="V31" s="120"/>
    </row>
    <row r="32" spans="1:23" ht="21.75" thickBot="1" x14ac:dyDescent="0.4">
      <c r="A32" s="20"/>
      <c r="B32" s="8"/>
      <c r="C32" s="8"/>
      <c r="D32" s="8"/>
      <c r="E32" s="6"/>
      <c r="F32" s="6"/>
      <c r="G32" s="6"/>
      <c r="H32" s="63"/>
      <c r="I32" s="147"/>
      <c r="J32" s="147"/>
      <c r="K32" s="147"/>
      <c r="L32" s="922" t="s">
        <v>194</v>
      </c>
      <c r="M32" s="923"/>
      <c r="N32" s="923"/>
      <c r="O32" s="923"/>
      <c r="P32" s="923"/>
      <c r="Q32" s="923"/>
      <c r="R32" s="923"/>
      <c r="S32" s="924"/>
      <c r="T32" s="147"/>
      <c r="U32" s="192"/>
      <c r="V32" s="120"/>
    </row>
    <row r="33" spans="2:22" ht="7.5" customHeight="1" x14ac:dyDescent="0.25">
      <c r="G33" s="122"/>
      <c r="H33" s="122"/>
      <c r="I33" s="122"/>
      <c r="J33" s="247"/>
      <c r="K33" s="164"/>
      <c r="L33" s="164"/>
    </row>
    <row r="34" spans="2:22" ht="31.5" x14ac:dyDescent="0.25">
      <c r="G34" s="123"/>
      <c r="H34" s="123"/>
      <c r="I34" s="123"/>
      <c r="J34" s="889" t="s">
        <v>13</v>
      </c>
      <c r="K34" s="889"/>
      <c r="L34" s="889"/>
      <c r="M34" s="916" t="s">
        <v>2</v>
      </c>
      <c r="N34" s="916"/>
      <c r="O34" s="799" t="s">
        <v>17</v>
      </c>
      <c r="P34" s="799"/>
      <c r="Q34" s="799" t="s">
        <v>41</v>
      </c>
      <c r="R34" s="799"/>
      <c r="S34" s="799" t="s">
        <v>51</v>
      </c>
      <c r="T34" s="799"/>
      <c r="U34" s="245"/>
      <c r="V34" s="452" t="s">
        <v>30</v>
      </c>
    </row>
    <row r="35" spans="2:22" ht="27" customHeight="1" x14ac:dyDescent="0.25">
      <c r="G35" s="123"/>
      <c r="H35" s="123"/>
      <c r="I35" s="123"/>
      <c r="J35" s="925" t="s">
        <v>26</v>
      </c>
      <c r="K35" s="926"/>
      <c r="L35" s="927"/>
      <c r="M35" s="806">
        <f>E15</f>
        <v>1</v>
      </c>
      <c r="N35" s="806"/>
      <c r="O35" s="891">
        <f>V16</f>
        <v>1030</v>
      </c>
      <c r="P35" s="891"/>
      <c r="Q35" s="805"/>
      <c r="R35" s="805"/>
      <c r="S35" s="805"/>
      <c r="T35" s="805"/>
      <c r="U35" s="245"/>
      <c r="V35" s="454"/>
    </row>
    <row r="36" spans="2:22" ht="27" customHeight="1" x14ac:dyDescent="0.25">
      <c r="G36" s="123"/>
      <c r="H36" s="123"/>
      <c r="I36" s="123"/>
      <c r="J36" s="925" t="s">
        <v>11</v>
      </c>
      <c r="K36" s="926"/>
      <c r="L36" s="927"/>
      <c r="M36" s="806">
        <f>E20</f>
        <v>2</v>
      </c>
      <c r="N36" s="806"/>
      <c r="O36" s="891">
        <f>V21</f>
        <v>2472</v>
      </c>
      <c r="P36" s="891"/>
      <c r="Q36" s="805"/>
      <c r="R36" s="805"/>
      <c r="S36" s="805"/>
      <c r="T36" s="805"/>
      <c r="U36" s="245"/>
      <c r="V36" s="454"/>
    </row>
    <row r="37" spans="2:22" ht="27" customHeight="1" x14ac:dyDescent="0.25">
      <c r="G37" s="123"/>
      <c r="H37" s="123"/>
      <c r="I37" s="123"/>
      <c r="J37" s="925" t="s">
        <v>27</v>
      </c>
      <c r="K37" s="926"/>
      <c r="L37" s="927"/>
      <c r="M37" s="806">
        <f>E25</f>
        <v>1</v>
      </c>
      <c r="N37" s="806"/>
      <c r="O37" s="891">
        <f>V26</f>
        <v>824</v>
      </c>
      <c r="P37" s="891"/>
      <c r="Q37" s="805"/>
      <c r="R37" s="805"/>
      <c r="S37" s="805"/>
      <c r="T37" s="805"/>
      <c r="U37" s="245"/>
      <c r="V37" s="454"/>
    </row>
    <row r="38" spans="2:22" ht="21.75" customHeight="1" x14ac:dyDescent="0.25">
      <c r="J38" s="827" t="s">
        <v>34</v>
      </c>
      <c r="K38" s="827"/>
      <c r="L38" s="827"/>
      <c r="M38" s="806">
        <f>SUM(M35:M37)</f>
        <v>4</v>
      </c>
      <c r="N38" s="806"/>
      <c r="O38" s="894">
        <f>SUM(O35:P37)</f>
        <v>4326</v>
      </c>
      <c r="P38" s="894"/>
      <c r="Q38" s="928"/>
      <c r="R38" s="928"/>
      <c r="S38" s="929"/>
      <c r="T38" s="929"/>
      <c r="U38" s="245"/>
      <c r="V38" s="615"/>
    </row>
    <row r="39" spans="2:22" x14ac:dyDescent="0.25">
      <c r="B39" s="679"/>
    </row>
    <row r="40" spans="2:22" x14ac:dyDescent="0.25">
      <c r="B40" s="711"/>
    </row>
  </sheetData>
  <mergeCells count="37">
    <mergeCell ref="J38:L38"/>
    <mergeCell ref="M38:N38"/>
    <mergeCell ref="O38:P38"/>
    <mergeCell ref="Q38:R38"/>
    <mergeCell ref="S38:T38"/>
    <mergeCell ref="J37:L37"/>
    <mergeCell ref="M37:N37"/>
    <mergeCell ref="O37:P37"/>
    <mergeCell ref="Q37:R37"/>
    <mergeCell ref="S37:T37"/>
    <mergeCell ref="J36:L36"/>
    <mergeCell ref="M36:N36"/>
    <mergeCell ref="O36:P36"/>
    <mergeCell ref="Q36:R36"/>
    <mergeCell ref="S36:T36"/>
    <mergeCell ref="J35:L35"/>
    <mergeCell ref="M35:N35"/>
    <mergeCell ref="O35:P35"/>
    <mergeCell ref="Q35:R35"/>
    <mergeCell ref="S35:T35"/>
    <mergeCell ref="J34:L34"/>
    <mergeCell ref="M34:N34"/>
    <mergeCell ref="O34:P34"/>
    <mergeCell ref="Q34:R34"/>
    <mergeCell ref="S34:T34"/>
    <mergeCell ref="A1:W1"/>
    <mergeCell ref="A2:W2"/>
    <mergeCell ref="A4:W4"/>
    <mergeCell ref="A7:W7"/>
    <mergeCell ref="G11:H11"/>
    <mergeCell ref="A5:V5"/>
    <mergeCell ref="A6:V6"/>
    <mergeCell ref="S16:T16"/>
    <mergeCell ref="S21:T21"/>
    <mergeCell ref="S26:T26"/>
    <mergeCell ref="S28:T28"/>
    <mergeCell ref="L32:S32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4"/>
  <sheetViews>
    <sheetView showGridLines="0" topLeftCell="A40" zoomScaleNormal="100" zoomScaleSheetLayoutView="100" workbookViewId="0">
      <selection activeCell="A7" sqref="A7:V7"/>
    </sheetView>
  </sheetViews>
  <sheetFormatPr baseColWidth="10" defaultColWidth="11.42578125" defaultRowHeight="15" x14ac:dyDescent="0.25"/>
  <cols>
    <col min="1" max="1" width="7.7109375" style="28" customWidth="1"/>
    <col min="2" max="2" width="24" style="28" customWidth="1"/>
    <col min="3" max="3" width="22.7109375" style="28" customWidth="1"/>
    <col min="4" max="4" width="12.42578125" style="28" customWidth="1"/>
    <col min="5" max="6" width="12.85546875" style="28" customWidth="1"/>
    <col min="7" max="7" width="11.42578125" style="28"/>
    <col min="8" max="8" width="1.42578125" style="61" customWidth="1"/>
    <col min="9" max="20" width="8.5703125" style="28" customWidth="1"/>
    <col min="21" max="21" width="1" style="61" customWidth="1"/>
    <col min="22" max="22" width="14.140625" style="28" customWidth="1"/>
    <col min="23" max="16384" width="11.42578125" style="28"/>
  </cols>
  <sheetData>
    <row r="1" spans="1:26" ht="20.25" x14ac:dyDescent="0.25">
      <c r="A1" s="940" t="s">
        <v>14</v>
      </c>
      <c r="B1" s="940"/>
      <c r="C1" s="940"/>
      <c r="D1" s="940"/>
      <c r="E1" s="940"/>
      <c r="F1" s="940"/>
      <c r="G1" s="940"/>
      <c r="H1" s="940"/>
      <c r="I1" s="940"/>
      <c r="J1" s="940"/>
      <c r="K1" s="940"/>
      <c r="L1" s="940"/>
      <c r="M1" s="940"/>
      <c r="N1" s="940"/>
      <c r="O1" s="940"/>
      <c r="P1" s="940"/>
      <c r="Q1" s="940"/>
      <c r="R1" s="940"/>
      <c r="S1" s="940"/>
      <c r="T1" s="940"/>
      <c r="U1" s="940"/>
      <c r="V1" s="940"/>
      <c r="W1" s="940"/>
    </row>
    <row r="2" spans="1:26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</row>
    <row r="3" spans="1:26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814"/>
    </row>
    <row r="4" spans="1:26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  <c r="W4" s="16"/>
    </row>
    <row r="5" spans="1:26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818"/>
      <c r="X5" s="818"/>
      <c r="Y5" s="65"/>
      <c r="Z5" s="65"/>
    </row>
    <row r="6" spans="1:26" ht="45.75" customHeight="1" x14ac:dyDescent="0.25">
      <c r="A6" s="872" t="s">
        <v>490</v>
      </c>
      <c r="B6" s="873"/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1:26" ht="17.25" x14ac:dyDescent="0.25">
      <c r="A7" s="872" t="s">
        <v>492</v>
      </c>
      <c r="B7" s="872"/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</row>
    <row r="8" spans="1:26" ht="18.75" x14ac:dyDescent="0.3">
      <c r="A8" s="818" t="s">
        <v>473</v>
      </c>
      <c r="B8" s="818"/>
      <c r="C8" s="818"/>
      <c r="D8" s="818"/>
      <c r="E8" s="818"/>
      <c r="F8" s="818"/>
      <c r="G8" s="818"/>
      <c r="H8" s="818"/>
      <c r="I8" s="818"/>
      <c r="J8" s="818"/>
      <c r="K8" s="818"/>
      <c r="L8" s="818"/>
      <c r="M8" s="818"/>
      <c r="N8" s="818"/>
      <c r="O8" s="818"/>
      <c r="P8" s="818"/>
      <c r="Q8" s="818"/>
      <c r="R8" s="818"/>
      <c r="S8" s="818"/>
      <c r="T8" s="818"/>
      <c r="U8" s="818"/>
      <c r="V8" s="818"/>
      <c r="W8" s="818"/>
      <c r="X8" s="818"/>
    </row>
    <row r="9" spans="1:26" x14ac:dyDescent="0.25">
      <c r="B9" s="11"/>
      <c r="C9" s="11"/>
      <c r="D9" s="11"/>
      <c r="E9" s="11"/>
      <c r="F9" s="11"/>
      <c r="G9" s="11"/>
      <c r="H9" s="185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85"/>
      <c r="V9" s="11"/>
    </row>
    <row r="10" spans="1:26" ht="36.75" customHeight="1" x14ac:dyDescent="0.25">
      <c r="B10" s="29"/>
      <c r="C10" s="29"/>
      <c r="F10" s="941" t="s">
        <v>20</v>
      </c>
      <c r="G10" s="941"/>
      <c r="H10" s="186"/>
      <c r="I10" s="170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74" t="s">
        <v>76</v>
      </c>
      <c r="U10" s="195"/>
      <c r="V10" s="136" t="s">
        <v>483</v>
      </c>
    </row>
    <row r="11" spans="1:26" ht="24.75" customHeight="1" x14ac:dyDescent="0.25">
      <c r="B11" s="29"/>
      <c r="C11" s="29"/>
      <c r="F11" s="942" t="s">
        <v>21</v>
      </c>
      <c r="G11" s="943"/>
      <c r="H11" s="187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190"/>
      <c r="V11" s="135">
        <f>SUM(J11:T11)</f>
        <v>206</v>
      </c>
    </row>
    <row r="12" spans="1:26" ht="24.75" customHeight="1" x14ac:dyDescent="0.25">
      <c r="B12" s="29"/>
      <c r="C12" s="29"/>
      <c r="F12" s="936" t="s">
        <v>36</v>
      </c>
      <c r="G12" s="937"/>
      <c r="H12" s="187"/>
      <c r="I12" s="282">
        <v>0</v>
      </c>
      <c r="J12" s="282">
        <v>0</v>
      </c>
      <c r="K12" s="282">
        <v>12</v>
      </c>
      <c r="L12" s="282">
        <v>11</v>
      </c>
      <c r="M12" s="282">
        <v>12</v>
      </c>
      <c r="N12" s="282">
        <v>13</v>
      </c>
      <c r="O12" s="282">
        <v>13</v>
      </c>
      <c r="P12" s="282">
        <v>13</v>
      </c>
      <c r="Q12" s="282">
        <v>13</v>
      </c>
      <c r="R12" s="282">
        <v>12</v>
      </c>
      <c r="S12" s="282">
        <v>11</v>
      </c>
      <c r="T12" s="282">
        <v>12</v>
      </c>
      <c r="U12" s="196"/>
      <c r="V12" s="131">
        <f>SUM(J12:T12)</f>
        <v>122</v>
      </c>
    </row>
    <row r="13" spans="1:26" ht="24.75" customHeight="1" x14ac:dyDescent="0.25">
      <c r="F13" s="938" t="s">
        <v>23</v>
      </c>
      <c r="G13" s="939"/>
      <c r="H13" s="187"/>
      <c r="I13" s="132">
        <v>0</v>
      </c>
      <c r="J13" s="133">
        <v>0</v>
      </c>
      <c r="K13" s="133">
        <v>8</v>
      </c>
      <c r="L13" s="133">
        <v>8</v>
      </c>
      <c r="M13" s="133">
        <v>9</v>
      </c>
      <c r="N13" s="133">
        <v>9</v>
      </c>
      <c r="O13" s="133">
        <v>8</v>
      </c>
      <c r="P13" s="133">
        <v>10</v>
      </c>
      <c r="Q13" s="133">
        <v>8</v>
      </c>
      <c r="R13" s="133">
        <v>8</v>
      </c>
      <c r="S13" s="133">
        <v>9</v>
      </c>
      <c r="T13" s="175">
        <v>7</v>
      </c>
      <c r="U13" s="196"/>
      <c r="V13" s="131">
        <f>SUM(J13:T13)</f>
        <v>84</v>
      </c>
    </row>
    <row r="14" spans="1:26" ht="24.75" customHeight="1" x14ac:dyDescent="0.25">
      <c r="F14" s="932" t="s">
        <v>144</v>
      </c>
      <c r="G14" s="933"/>
      <c r="H14" s="187"/>
      <c r="I14" s="305">
        <v>0</v>
      </c>
      <c r="J14" s="305">
        <v>0</v>
      </c>
      <c r="K14" s="305">
        <v>9</v>
      </c>
      <c r="L14" s="305">
        <v>7</v>
      </c>
      <c r="M14" s="305">
        <v>8</v>
      </c>
      <c r="N14" s="305">
        <v>9</v>
      </c>
      <c r="O14" s="305">
        <v>8</v>
      </c>
      <c r="P14" s="305">
        <v>9</v>
      </c>
      <c r="Q14" s="305">
        <v>9</v>
      </c>
      <c r="R14" s="305">
        <v>8</v>
      </c>
      <c r="S14" s="305">
        <v>8</v>
      </c>
      <c r="T14" s="305">
        <v>8</v>
      </c>
      <c r="U14" s="196"/>
      <c r="V14" s="131">
        <f>SUM(J14:T14)</f>
        <v>83</v>
      </c>
    </row>
    <row r="15" spans="1:26" x14ac:dyDescent="0.25">
      <c r="V15" s="349">
        <f>SUM(V11:V14)</f>
        <v>495</v>
      </c>
    </row>
    <row r="17" spans="1:23" ht="33" customHeight="1" x14ac:dyDescent="0.25">
      <c r="A17" s="167" t="s">
        <v>9</v>
      </c>
      <c r="B17" s="93" t="s">
        <v>63</v>
      </c>
      <c r="C17" s="93" t="s">
        <v>231</v>
      </c>
      <c r="D17" s="168" t="s">
        <v>1</v>
      </c>
      <c r="E17" s="169" t="s">
        <v>2</v>
      </c>
      <c r="F17" s="169" t="s">
        <v>3</v>
      </c>
      <c r="G17" s="169" t="s">
        <v>4</v>
      </c>
      <c r="H17" s="188"/>
      <c r="I17" s="170" t="s">
        <v>66</v>
      </c>
      <c r="J17" s="136" t="s">
        <v>67</v>
      </c>
      <c r="K17" s="136" t="s">
        <v>68</v>
      </c>
      <c r="L17" s="136" t="s">
        <v>69</v>
      </c>
      <c r="M17" s="136" t="s">
        <v>70</v>
      </c>
      <c r="N17" s="136" t="s">
        <v>71</v>
      </c>
      <c r="O17" s="136" t="s">
        <v>72</v>
      </c>
      <c r="P17" s="136" t="s">
        <v>73</v>
      </c>
      <c r="Q17" s="136" t="s">
        <v>74</v>
      </c>
      <c r="R17" s="136" t="s">
        <v>75</v>
      </c>
      <c r="S17" s="136" t="s">
        <v>5</v>
      </c>
      <c r="T17" s="174" t="s">
        <v>76</v>
      </c>
      <c r="U17" s="195"/>
      <c r="V17" s="94" t="s">
        <v>16</v>
      </c>
    </row>
    <row r="18" spans="1:23" s="112" customFormat="1" ht="21" customHeight="1" x14ac:dyDescent="0.25">
      <c r="A18" s="110"/>
      <c r="B18" s="343" t="s">
        <v>0</v>
      </c>
      <c r="C18" s="343"/>
      <c r="D18" s="110"/>
      <c r="E18" s="111"/>
      <c r="F18" s="111"/>
      <c r="G18" s="111"/>
      <c r="H18" s="181"/>
      <c r="I18" s="171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76"/>
      <c r="U18" s="197"/>
      <c r="V18" s="140"/>
    </row>
    <row r="19" spans="1:23" ht="33.75" x14ac:dyDescent="0.25">
      <c r="A19" s="85">
        <v>1</v>
      </c>
      <c r="B19" s="543" t="s">
        <v>335</v>
      </c>
      <c r="C19" s="142" t="s">
        <v>344</v>
      </c>
      <c r="D19" s="138" t="s">
        <v>140</v>
      </c>
      <c r="E19" s="87">
        <v>1</v>
      </c>
      <c r="F19" s="87">
        <v>6</v>
      </c>
      <c r="G19" s="87">
        <f>E19*F19</f>
        <v>6</v>
      </c>
      <c r="H19" s="182"/>
      <c r="I19" s="718">
        <f>+I11*G19</f>
        <v>0</v>
      </c>
      <c r="J19" s="719">
        <f>+J11*G19</f>
        <v>0</v>
      </c>
      <c r="K19" s="719">
        <f>+K11*G19</f>
        <v>120</v>
      </c>
      <c r="L19" s="719">
        <f>+L11*G19</f>
        <v>120</v>
      </c>
      <c r="M19" s="719">
        <f>+M11*G19</f>
        <v>126</v>
      </c>
      <c r="N19" s="719">
        <f>+N11*G19</f>
        <v>132</v>
      </c>
      <c r="O19" s="719">
        <f t="shared" ref="O19:T19" si="0">$G$19*O11</f>
        <v>126</v>
      </c>
      <c r="P19" s="719">
        <f t="shared" si="0"/>
        <v>138</v>
      </c>
      <c r="Q19" s="719">
        <f t="shared" si="0"/>
        <v>120</v>
      </c>
      <c r="R19" s="719">
        <f t="shared" si="0"/>
        <v>120</v>
      </c>
      <c r="S19" s="719">
        <f t="shared" si="0"/>
        <v>120</v>
      </c>
      <c r="T19" s="720">
        <f t="shared" si="0"/>
        <v>114</v>
      </c>
      <c r="U19" s="190"/>
      <c r="V19" s="83">
        <f>SUM(J19:T19)</f>
        <v>1236</v>
      </c>
    </row>
    <row r="20" spans="1:23" ht="33.75" x14ac:dyDescent="0.25">
      <c r="A20" s="489">
        <v>2</v>
      </c>
      <c r="B20" s="544" t="s">
        <v>336</v>
      </c>
      <c r="C20" s="142" t="s">
        <v>339</v>
      </c>
      <c r="D20" s="27" t="s">
        <v>139</v>
      </c>
      <c r="E20" s="491">
        <v>1</v>
      </c>
      <c r="F20" s="491">
        <v>2</v>
      </c>
      <c r="G20" s="491">
        <f>E20*F20</f>
        <v>2</v>
      </c>
      <c r="H20" s="182"/>
      <c r="I20" s="724">
        <f>+I14*G20</f>
        <v>0</v>
      </c>
      <c r="J20" s="725">
        <f>+J14*G20</f>
        <v>0</v>
      </c>
      <c r="K20" s="725">
        <f>+K14*G20</f>
        <v>18</v>
      </c>
      <c r="L20" s="725">
        <f>+L14*G20</f>
        <v>14</v>
      </c>
      <c r="M20" s="725">
        <f>$G$20*M14</f>
        <v>16</v>
      </c>
      <c r="N20" s="725">
        <f>+N14*G20</f>
        <v>18</v>
      </c>
      <c r="O20" s="725">
        <f>+O14*G20</f>
        <v>16</v>
      </c>
      <c r="P20" s="725">
        <f>+P14*G20</f>
        <v>18</v>
      </c>
      <c r="Q20" s="725">
        <f>+Q14*G20</f>
        <v>18</v>
      </c>
      <c r="R20" s="725">
        <f>+R14*G20</f>
        <v>16</v>
      </c>
      <c r="S20" s="725">
        <f>+S14*G20</f>
        <v>16</v>
      </c>
      <c r="T20" s="726">
        <f>+T14*G20</f>
        <v>16</v>
      </c>
      <c r="U20" s="182"/>
      <c r="V20" s="492">
        <f>SUM(J20:T20)</f>
        <v>166</v>
      </c>
    </row>
    <row r="21" spans="1:23" ht="22.5" x14ac:dyDescent="0.25">
      <c r="A21" s="84">
        <v>3</v>
      </c>
      <c r="B21" s="544" t="s">
        <v>65</v>
      </c>
      <c r="C21" s="528"/>
      <c r="D21" s="27" t="s">
        <v>139</v>
      </c>
      <c r="E21" s="87">
        <v>1</v>
      </c>
      <c r="F21" s="87">
        <v>2</v>
      </c>
      <c r="G21" s="87">
        <f>E21*F21</f>
        <v>2</v>
      </c>
      <c r="H21" s="182"/>
      <c r="I21" s="724">
        <f>+I14*G21</f>
        <v>0</v>
      </c>
      <c r="J21" s="725">
        <f>+J14*G21</f>
        <v>0</v>
      </c>
      <c r="K21" s="725">
        <f>+K14*G21</f>
        <v>18</v>
      </c>
      <c r="L21" s="725">
        <f>+L14*G21</f>
        <v>14</v>
      </c>
      <c r="M21" s="725">
        <f>$G$21*M14</f>
        <v>16</v>
      </c>
      <c r="N21" s="725">
        <f>+N14*G21</f>
        <v>18</v>
      </c>
      <c r="O21" s="725">
        <f>+O14*G21</f>
        <v>16</v>
      </c>
      <c r="P21" s="725">
        <f>+P14*G21</f>
        <v>18</v>
      </c>
      <c r="Q21" s="725">
        <f>+Q14*G21</f>
        <v>18</v>
      </c>
      <c r="R21" s="725">
        <f>+R14*G21</f>
        <v>16</v>
      </c>
      <c r="S21" s="725">
        <f>+S14*G21</f>
        <v>16</v>
      </c>
      <c r="T21" s="726">
        <f>+T14*G21</f>
        <v>16</v>
      </c>
      <c r="U21" s="182"/>
      <c r="V21" s="85">
        <f>SUM(J21:T21)</f>
        <v>166</v>
      </c>
    </row>
    <row r="22" spans="1:23" ht="22.5" x14ac:dyDescent="0.25">
      <c r="A22" s="360">
        <v>4</v>
      </c>
      <c r="B22" s="543" t="s">
        <v>338</v>
      </c>
      <c r="C22" s="142" t="s">
        <v>337</v>
      </c>
      <c r="D22" s="33" t="s">
        <v>91</v>
      </c>
      <c r="E22" s="361">
        <v>1</v>
      </c>
      <c r="F22" s="361">
        <v>3</v>
      </c>
      <c r="G22" s="361">
        <f>E22*F22</f>
        <v>3</v>
      </c>
      <c r="H22" s="182"/>
      <c r="I22" s="721">
        <f>+I11*G22</f>
        <v>0</v>
      </c>
      <c r="J22" s="722">
        <f>+J11*G22</f>
        <v>0</v>
      </c>
      <c r="K22" s="722">
        <f>+K11*G22</f>
        <v>60</v>
      </c>
      <c r="L22" s="722">
        <f>+L11*G22</f>
        <v>60</v>
      </c>
      <c r="M22" s="722">
        <f>+M11*G22</f>
        <v>63</v>
      </c>
      <c r="N22" s="722">
        <f>+N11*G22</f>
        <v>66</v>
      </c>
      <c r="O22" s="722">
        <f>$O$11*G22</f>
        <v>63</v>
      </c>
      <c r="P22" s="722">
        <f>$P$11*G22</f>
        <v>69</v>
      </c>
      <c r="Q22" s="722">
        <f>$Q$11*G22</f>
        <v>60</v>
      </c>
      <c r="R22" s="722">
        <f>$R$11*G22</f>
        <v>60</v>
      </c>
      <c r="S22" s="722">
        <f>$S$11*G22</f>
        <v>60</v>
      </c>
      <c r="T22" s="723">
        <f>$T$11*G22</f>
        <v>57</v>
      </c>
      <c r="U22" s="190"/>
      <c r="V22" s="83">
        <f>SUM(J22:T22)</f>
        <v>618</v>
      </c>
    </row>
    <row r="23" spans="1:23" s="112" customFormat="1" ht="23.25" customHeight="1" x14ac:dyDescent="0.25">
      <c r="A23" s="502"/>
      <c r="B23" s="502"/>
      <c r="C23" s="502"/>
      <c r="D23" s="502"/>
      <c r="E23" s="503"/>
      <c r="F23" s="503"/>
      <c r="G23" s="503"/>
      <c r="H23" s="182"/>
      <c r="I23" s="341"/>
      <c r="J23" s="341"/>
      <c r="K23" s="341"/>
      <c r="L23" s="341"/>
      <c r="M23" s="341"/>
      <c r="N23" s="341"/>
      <c r="O23" s="341"/>
      <c r="P23" s="341"/>
      <c r="Q23" s="341"/>
      <c r="R23" s="228"/>
      <c r="S23" s="930" t="s">
        <v>38</v>
      </c>
      <c r="T23" s="931"/>
      <c r="U23" s="59"/>
      <c r="V23" s="422">
        <f>SUM(V19:V22)</f>
        <v>2186</v>
      </c>
      <c r="W23" s="61"/>
    </row>
    <row r="24" spans="1:23" s="61" customFormat="1" ht="15" customHeight="1" x14ac:dyDescent="0.25">
      <c r="A24" s="504"/>
      <c r="B24" s="59"/>
      <c r="C24" s="59"/>
      <c r="D24" s="268"/>
      <c r="E24" s="159"/>
      <c r="F24" s="159"/>
      <c r="G24" s="159"/>
      <c r="H24" s="182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4"/>
      <c r="T24" s="154"/>
      <c r="U24" s="59"/>
      <c r="V24" s="155"/>
    </row>
    <row r="25" spans="1:23" ht="33" customHeight="1" x14ac:dyDescent="0.25">
      <c r="A25" s="167" t="s">
        <v>9</v>
      </c>
      <c r="B25" s="93" t="s">
        <v>63</v>
      </c>
      <c r="C25" s="93" t="s">
        <v>231</v>
      </c>
      <c r="D25" s="168" t="s">
        <v>1</v>
      </c>
      <c r="E25" s="169" t="s">
        <v>2</v>
      </c>
      <c r="F25" s="169" t="s">
        <v>3</v>
      </c>
      <c r="G25" s="169" t="s">
        <v>4</v>
      </c>
      <c r="H25" s="188"/>
      <c r="I25" s="170" t="s">
        <v>66</v>
      </c>
      <c r="J25" s="136" t="s">
        <v>67</v>
      </c>
      <c r="K25" s="136" t="s">
        <v>68</v>
      </c>
      <c r="L25" s="136" t="s">
        <v>69</v>
      </c>
      <c r="M25" s="136" t="s">
        <v>70</v>
      </c>
      <c r="N25" s="136" t="s">
        <v>71</v>
      </c>
      <c r="O25" s="136" t="s">
        <v>72</v>
      </c>
      <c r="P25" s="136" t="s">
        <v>73</v>
      </c>
      <c r="Q25" s="136" t="s">
        <v>74</v>
      </c>
      <c r="R25" s="136" t="s">
        <v>75</v>
      </c>
      <c r="S25" s="136" t="s">
        <v>5</v>
      </c>
      <c r="T25" s="174" t="s">
        <v>76</v>
      </c>
      <c r="U25" s="195"/>
      <c r="V25" s="94" t="s">
        <v>16</v>
      </c>
    </row>
    <row r="26" spans="1:23" ht="21" customHeight="1" x14ac:dyDescent="0.25">
      <c r="A26" s="90"/>
      <c r="B26" s="342" t="s">
        <v>10</v>
      </c>
      <c r="C26" s="342"/>
      <c r="D26" s="90"/>
      <c r="E26" s="107"/>
      <c r="F26" s="107"/>
      <c r="G26" s="107"/>
      <c r="H26" s="183"/>
      <c r="I26" s="172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177"/>
      <c r="U26" s="197"/>
      <c r="V26" s="92"/>
    </row>
    <row r="27" spans="1:23" ht="45.75" customHeight="1" x14ac:dyDescent="0.25">
      <c r="A27" s="89">
        <v>4</v>
      </c>
      <c r="B27" s="145" t="s">
        <v>77</v>
      </c>
      <c r="C27" s="541" t="s">
        <v>325</v>
      </c>
      <c r="D27" s="143" t="s">
        <v>215</v>
      </c>
      <c r="E27" s="144">
        <v>1</v>
      </c>
      <c r="F27" s="144">
        <v>3</v>
      </c>
      <c r="G27" s="351">
        <f>E27*F27</f>
        <v>3</v>
      </c>
      <c r="H27" s="182"/>
      <c r="I27" s="216">
        <f>+I12*G27</f>
        <v>0</v>
      </c>
      <c r="J27" s="217">
        <f>+J12*G27</f>
        <v>0</v>
      </c>
      <c r="K27" s="217">
        <f>+K12*G27</f>
        <v>36</v>
      </c>
      <c r="L27" s="217">
        <f>+L12*G27</f>
        <v>33</v>
      </c>
      <c r="M27" s="217">
        <f>+M12*G27</f>
        <v>36</v>
      </c>
      <c r="N27" s="217">
        <f t="shared" ref="N27:T27" si="1">$G$27*N12</f>
        <v>39</v>
      </c>
      <c r="O27" s="217">
        <f t="shared" si="1"/>
        <v>39</v>
      </c>
      <c r="P27" s="217">
        <f t="shared" si="1"/>
        <v>39</v>
      </c>
      <c r="Q27" s="217">
        <f t="shared" si="1"/>
        <v>39</v>
      </c>
      <c r="R27" s="217">
        <f t="shared" si="1"/>
        <v>36</v>
      </c>
      <c r="S27" s="217">
        <f t="shared" si="1"/>
        <v>33</v>
      </c>
      <c r="T27" s="218">
        <f t="shared" si="1"/>
        <v>36</v>
      </c>
      <c r="U27" s="190"/>
      <c r="V27" s="194">
        <f>SUM(J27:T27)</f>
        <v>366</v>
      </c>
    </row>
    <row r="28" spans="1:23" ht="21.75" customHeight="1" x14ac:dyDescent="0.25">
      <c r="A28" s="102"/>
      <c r="B28" s="160"/>
      <c r="C28" s="160"/>
      <c r="D28" s="115"/>
      <c r="E28" s="152"/>
      <c r="F28" s="152"/>
      <c r="G28" s="152"/>
      <c r="H28" s="182"/>
      <c r="I28" s="115"/>
      <c r="J28" s="115"/>
      <c r="K28" s="115"/>
      <c r="L28" s="115"/>
      <c r="M28" s="115"/>
      <c r="N28" s="115"/>
      <c r="O28" s="115"/>
      <c r="P28" s="115"/>
      <c r="Q28" s="115"/>
      <c r="R28" s="161"/>
      <c r="S28" s="930" t="s">
        <v>60</v>
      </c>
      <c r="T28" s="931"/>
      <c r="U28" s="59"/>
      <c r="V28" s="85">
        <f>SUM(V27)</f>
        <v>366</v>
      </c>
    </row>
    <row r="29" spans="1:23" s="61" customFormat="1" ht="21.75" customHeight="1" x14ac:dyDescent="0.25">
      <c r="A29" s="157"/>
      <c r="B29" s="158"/>
      <c r="C29" s="158"/>
      <c r="D29" s="156"/>
      <c r="E29" s="159"/>
      <c r="F29" s="159"/>
      <c r="G29" s="159"/>
      <c r="H29" s="182"/>
      <c r="I29" s="156"/>
      <c r="J29" s="156"/>
      <c r="K29" s="156"/>
      <c r="L29" s="156"/>
      <c r="M29" s="156"/>
      <c r="N29" s="156"/>
      <c r="O29" s="156"/>
      <c r="P29" s="156"/>
      <c r="Q29" s="156"/>
      <c r="R29" s="156"/>
      <c r="S29" s="154"/>
      <c r="T29" s="154"/>
      <c r="U29" s="59"/>
      <c r="V29" s="130"/>
    </row>
    <row r="30" spans="1:23" s="61" customFormat="1" ht="21.75" customHeight="1" x14ac:dyDescent="0.25">
      <c r="A30" s="167" t="s">
        <v>9</v>
      </c>
      <c r="B30" s="93" t="s">
        <v>63</v>
      </c>
      <c r="C30" s="93" t="s">
        <v>231</v>
      </c>
      <c r="D30" s="168" t="s">
        <v>1</v>
      </c>
      <c r="E30" s="169" t="s">
        <v>2</v>
      </c>
      <c r="F30" s="169" t="s">
        <v>3</v>
      </c>
      <c r="G30" s="169" t="s">
        <v>4</v>
      </c>
      <c r="H30" s="188"/>
      <c r="I30" s="170" t="s">
        <v>66</v>
      </c>
      <c r="J30" s="136" t="s">
        <v>67</v>
      </c>
      <c r="K30" s="136" t="s">
        <v>68</v>
      </c>
      <c r="L30" s="136" t="s">
        <v>69</v>
      </c>
      <c r="M30" s="136" t="s">
        <v>70</v>
      </c>
      <c r="N30" s="136" t="s">
        <v>71</v>
      </c>
      <c r="O30" s="136" t="s">
        <v>72</v>
      </c>
      <c r="P30" s="136" t="s">
        <v>73</v>
      </c>
      <c r="Q30" s="136" t="s">
        <v>74</v>
      </c>
      <c r="R30" s="136" t="s">
        <v>75</v>
      </c>
      <c r="S30" s="136" t="s">
        <v>5</v>
      </c>
      <c r="T30" s="174" t="s">
        <v>76</v>
      </c>
      <c r="U30" s="195"/>
      <c r="V30" s="94" t="s">
        <v>16</v>
      </c>
    </row>
    <row r="31" spans="1:23" s="61" customFormat="1" ht="18.75" customHeight="1" x14ac:dyDescent="0.25">
      <c r="A31" s="90"/>
      <c r="B31" s="342" t="s">
        <v>7</v>
      </c>
      <c r="C31" s="342"/>
      <c r="D31" s="90"/>
      <c r="E31" s="107"/>
      <c r="F31" s="107"/>
      <c r="G31" s="107"/>
      <c r="H31" s="183"/>
      <c r="I31" s="172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177"/>
      <c r="U31" s="197"/>
      <c r="V31" s="92"/>
    </row>
    <row r="32" spans="1:23" s="61" customFormat="1" ht="51.75" customHeight="1" x14ac:dyDescent="0.25">
      <c r="A32" s="353">
        <v>5</v>
      </c>
      <c r="B32" s="139" t="s">
        <v>143</v>
      </c>
      <c r="C32" s="541"/>
      <c r="D32" s="143" t="s">
        <v>78</v>
      </c>
      <c r="E32" s="144">
        <v>1</v>
      </c>
      <c r="F32" s="144">
        <v>2</v>
      </c>
      <c r="G32" s="351">
        <f>E32*F32</f>
        <v>2</v>
      </c>
      <c r="H32" s="182"/>
      <c r="I32" s="371">
        <f>+I12*G32</f>
        <v>0</v>
      </c>
      <c r="J32" s="372">
        <f>+J12*G32</f>
        <v>0</v>
      </c>
      <c r="K32" s="372">
        <f>+K12*G32</f>
        <v>24</v>
      </c>
      <c r="L32" s="372">
        <f>+L12*G32</f>
        <v>22</v>
      </c>
      <c r="M32" s="372">
        <f>+M12*G32</f>
        <v>24</v>
      </c>
      <c r="N32" s="372">
        <f>+N12*G32</f>
        <v>26</v>
      </c>
      <c r="O32" s="372">
        <f>+O12*G32</f>
        <v>26</v>
      </c>
      <c r="P32" s="372">
        <f>+P12*G32</f>
        <v>26</v>
      </c>
      <c r="Q32" s="372">
        <f>+Q12*G32</f>
        <v>26</v>
      </c>
      <c r="R32" s="372">
        <f>+R12*G32</f>
        <v>24</v>
      </c>
      <c r="S32" s="372">
        <f>+S12*G32</f>
        <v>22</v>
      </c>
      <c r="T32" s="373">
        <f>+T12*G32</f>
        <v>24</v>
      </c>
      <c r="U32" s="190"/>
      <c r="V32" s="83">
        <f>SUM(J32:T32)</f>
        <v>244</v>
      </c>
    </row>
    <row r="33" spans="1:22" s="61" customFormat="1" ht="21.75" customHeight="1" x14ac:dyDescent="0.25">
      <c r="A33" s="102"/>
      <c r="B33" s="160"/>
      <c r="C33" s="160"/>
      <c r="D33" s="115"/>
      <c r="E33" s="152"/>
      <c r="F33" s="152"/>
      <c r="G33" s="152"/>
      <c r="H33" s="182"/>
      <c r="I33" s="115"/>
      <c r="J33" s="115"/>
      <c r="K33" s="115"/>
      <c r="L33" s="115"/>
      <c r="M33" s="115"/>
      <c r="N33" s="115"/>
      <c r="O33" s="115"/>
      <c r="P33" s="115"/>
      <c r="Q33" s="115"/>
      <c r="R33" s="161"/>
      <c r="S33" s="930" t="s">
        <v>82</v>
      </c>
      <c r="T33" s="931"/>
      <c r="U33" s="198"/>
      <c r="V33" s="350">
        <f>SUM(V32)</f>
        <v>244</v>
      </c>
    </row>
    <row r="34" spans="1:22" s="61" customFormat="1" ht="21.75" customHeight="1" x14ac:dyDescent="0.25">
      <c r="A34" s="157"/>
      <c r="B34" s="158"/>
      <c r="C34" s="158"/>
      <c r="D34" s="156"/>
      <c r="E34" s="159"/>
      <c r="F34" s="159"/>
      <c r="G34" s="159"/>
      <c r="H34" s="182"/>
      <c r="I34" s="156"/>
      <c r="J34" s="156"/>
      <c r="K34" s="156"/>
      <c r="L34" s="156"/>
      <c r="M34" s="156"/>
      <c r="N34" s="156"/>
      <c r="O34" s="156"/>
      <c r="P34" s="156"/>
      <c r="Q34" s="156"/>
      <c r="R34" s="156"/>
      <c r="S34" s="154"/>
      <c r="T34" s="154"/>
      <c r="U34" s="59"/>
      <c r="V34" s="130"/>
    </row>
    <row r="35" spans="1:22" ht="33" customHeight="1" x14ac:dyDescent="0.25">
      <c r="A35" s="167" t="s">
        <v>9</v>
      </c>
      <c r="B35" s="93" t="s">
        <v>63</v>
      </c>
      <c r="C35" s="93" t="s">
        <v>231</v>
      </c>
      <c r="D35" s="168" t="s">
        <v>1</v>
      </c>
      <c r="E35" s="169" t="s">
        <v>2</v>
      </c>
      <c r="F35" s="169" t="s">
        <v>3</v>
      </c>
      <c r="G35" s="169" t="s">
        <v>4</v>
      </c>
      <c r="H35" s="188"/>
      <c r="I35" s="170" t="s">
        <v>66</v>
      </c>
      <c r="J35" s="136" t="s">
        <v>67</v>
      </c>
      <c r="K35" s="136" t="s">
        <v>68</v>
      </c>
      <c r="L35" s="136" t="s">
        <v>69</v>
      </c>
      <c r="M35" s="136" t="s">
        <v>70</v>
      </c>
      <c r="N35" s="136" t="s">
        <v>71</v>
      </c>
      <c r="O35" s="136" t="s">
        <v>72</v>
      </c>
      <c r="P35" s="136" t="s">
        <v>73</v>
      </c>
      <c r="Q35" s="136" t="s">
        <v>74</v>
      </c>
      <c r="R35" s="136" t="s">
        <v>75</v>
      </c>
      <c r="S35" s="136" t="s">
        <v>5</v>
      </c>
      <c r="T35" s="174" t="s">
        <v>76</v>
      </c>
      <c r="U35" s="195"/>
      <c r="V35" s="94" t="s">
        <v>16</v>
      </c>
    </row>
    <row r="36" spans="1:22" ht="21" customHeight="1" x14ac:dyDescent="0.25">
      <c r="A36" s="90"/>
      <c r="B36" s="342" t="s">
        <v>8</v>
      </c>
      <c r="C36" s="342"/>
      <c r="D36" s="90"/>
      <c r="E36" s="107"/>
      <c r="F36" s="107"/>
      <c r="G36" s="107"/>
      <c r="H36" s="183"/>
      <c r="I36" s="172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177"/>
      <c r="U36" s="197"/>
      <c r="V36" s="92"/>
    </row>
    <row r="37" spans="1:22" ht="40.5" customHeight="1" x14ac:dyDescent="0.25">
      <c r="A37" s="89">
        <v>6</v>
      </c>
      <c r="B37" s="139" t="s">
        <v>79</v>
      </c>
      <c r="C37" s="139"/>
      <c r="D37" s="146" t="s">
        <v>80</v>
      </c>
      <c r="E37" s="109">
        <v>1</v>
      </c>
      <c r="F37" s="109">
        <v>2</v>
      </c>
      <c r="G37" s="351">
        <f>E37*F37</f>
        <v>2</v>
      </c>
      <c r="H37" s="182"/>
      <c r="I37" s="219">
        <f>+I13*G37</f>
        <v>0</v>
      </c>
      <c r="J37" s="220">
        <f>+J13*G37</f>
        <v>0</v>
      </c>
      <c r="K37" s="220">
        <f>+K13*G37</f>
        <v>16</v>
      </c>
      <c r="L37" s="220">
        <f>+L13*G37</f>
        <v>16</v>
      </c>
      <c r="M37" s="220">
        <f>+M13*G37</f>
        <v>18</v>
      </c>
      <c r="N37" s="220">
        <f t="shared" ref="N37:T37" si="2">$G$37*N13</f>
        <v>18</v>
      </c>
      <c r="O37" s="220">
        <f t="shared" si="2"/>
        <v>16</v>
      </c>
      <c r="P37" s="220">
        <f t="shared" si="2"/>
        <v>20</v>
      </c>
      <c r="Q37" s="220">
        <f t="shared" si="2"/>
        <v>16</v>
      </c>
      <c r="R37" s="220">
        <f t="shared" si="2"/>
        <v>16</v>
      </c>
      <c r="S37" s="220">
        <f t="shared" si="2"/>
        <v>18</v>
      </c>
      <c r="T37" s="221">
        <f t="shared" si="2"/>
        <v>14</v>
      </c>
      <c r="U37" s="190"/>
      <c r="V37" s="83">
        <f>SUM(J37:T37)</f>
        <v>168</v>
      </c>
    </row>
    <row r="38" spans="1:22" s="21" customFormat="1" ht="20.25" customHeight="1" x14ac:dyDescent="0.25">
      <c r="A38" s="102"/>
      <c r="B38" s="160"/>
      <c r="C38" s="160"/>
      <c r="D38" s="115"/>
      <c r="E38" s="152"/>
      <c r="F38" s="152"/>
      <c r="G38" s="152"/>
      <c r="H38" s="182"/>
      <c r="I38" s="115"/>
      <c r="J38" s="115"/>
      <c r="K38" s="115"/>
      <c r="L38" s="115"/>
      <c r="M38" s="115"/>
      <c r="N38" s="115"/>
      <c r="O38" s="115"/>
      <c r="P38" s="115"/>
      <c r="Q38" s="115"/>
      <c r="R38" s="161"/>
      <c r="S38" s="930" t="s">
        <v>61</v>
      </c>
      <c r="T38" s="931"/>
      <c r="U38" s="198"/>
      <c r="V38" s="85">
        <f>SUM(V37)</f>
        <v>168</v>
      </c>
    </row>
    <row r="39" spans="1:22" s="21" customFormat="1" ht="20.25" customHeight="1" x14ac:dyDescent="0.25">
      <c r="A39" s="164"/>
      <c r="B39" s="165"/>
      <c r="C39" s="165"/>
      <c r="D39" s="125"/>
      <c r="E39" s="150"/>
      <c r="F39" s="150"/>
      <c r="G39" s="150"/>
      <c r="H39" s="182"/>
      <c r="I39" s="125"/>
      <c r="J39" s="125"/>
      <c r="K39" s="125"/>
      <c r="L39" s="125"/>
      <c r="M39" s="125"/>
      <c r="N39" s="125"/>
      <c r="O39" s="125"/>
      <c r="P39" s="125"/>
      <c r="Q39" s="125"/>
      <c r="R39" s="125"/>
      <c r="S39" s="163"/>
      <c r="T39" s="163"/>
      <c r="U39" s="198"/>
      <c r="V39" s="113"/>
    </row>
    <row r="40" spans="1:22" ht="33" customHeight="1" x14ac:dyDescent="0.25">
      <c r="A40" s="167" t="s">
        <v>9</v>
      </c>
      <c r="B40" s="93" t="s">
        <v>63</v>
      </c>
      <c r="C40" s="93" t="s">
        <v>231</v>
      </c>
      <c r="D40" s="168" t="s">
        <v>1</v>
      </c>
      <c r="E40" s="169" t="s">
        <v>2</v>
      </c>
      <c r="F40" s="169" t="s">
        <v>3</v>
      </c>
      <c r="G40" s="169" t="s">
        <v>4</v>
      </c>
      <c r="H40" s="188"/>
      <c r="I40" s="136" t="s">
        <v>66</v>
      </c>
      <c r="J40" s="136" t="s">
        <v>67</v>
      </c>
      <c r="K40" s="136" t="s">
        <v>68</v>
      </c>
      <c r="L40" s="136" t="s">
        <v>69</v>
      </c>
      <c r="M40" s="136" t="s">
        <v>70</v>
      </c>
      <c r="N40" s="136" t="s">
        <v>71</v>
      </c>
      <c r="O40" s="136" t="s">
        <v>72</v>
      </c>
      <c r="P40" s="136" t="s">
        <v>73</v>
      </c>
      <c r="Q40" s="136" t="s">
        <v>74</v>
      </c>
      <c r="R40" s="136" t="s">
        <v>75</v>
      </c>
      <c r="S40" s="136" t="s">
        <v>5</v>
      </c>
      <c r="T40" s="136" t="s">
        <v>76</v>
      </c>
      <c r="U40" s="195"/>
      <c r="V40" s="94" t="s">
        <v>16</v>
      </c>
    </row>
    <row r="41" spans="1:22" ht="21" customHeight="1" x14ac:dyDescent="0.25">
      <c r="A41" s="90"/>
      <c r="B41" s="342" t="s">
        <v>11</v>
      </c>
      <c r="C41" s="342"/>
      <c r="D41" s="90"/>
      <c r="E41" s="107"/>
      <c r="F41" s="107"/>
      <c r="G41" s="107"/>
      <c r="H41" s="183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205"/>
      <c r="V41" s="92"/>
    </row>
    <row r="42" spans="1:22" ht="40.5" customHeight="1" x14ac:dyDescent="0.25">
      <c r="A42" s="353">
        <v>8</v>
      </c>
      <c r="B42" s="139" t="s">
        <v>141</v>
      </c>
      <c r="C42" s="139" t="s">
        <v>354</v>
      </c>
      <c r="D42" s="505" t="s">
        <v>91</v>
      </c>
      <c r="E42" s="354">
        <v>1</v>
      </c>
      <c r="F42" s="354">
        <v>3</v>
      </c>
      <c r="G42" s="351">
        <f>E42*F42</f>
        <v>3</v>
      </c>
      <c r="H42" s="182"/>
      <c r="I42" s="103">
        <f>+I11*G42</f>
        <v>0</v>
      </c>
      <c r="J42" s="103">
        <f>+J11*G42</f>
        <v>0</v>
      </c>
      <c r="K42" s="103">
        <f>+K11*G42</f>
        <v>60</v>
      </c>
      <c r="L42" s="103">
        <f>+L11*G42</f>
        <v>60</v>
      </c>
      <c r="M42" s="103">
        <f>+M11*G42</f>
        <v>63</v>
      </c>
      <c r="N42" s="103">
        <f>+N11*G42</f>
        <v>66</v>
      </c>
      <c r="O42" s="103">
        <f>+O11*G42</f>
        <v>63</v>
      </c>
      <c r="P42" s="103">
        <f>+P11*G42</f>
        <v>69</v>
      </c>
      <c r="Q42" s="103">
        <f>+Q11*G42</f>
        <v>60</v>
      </c>
      <c r="R42" s="103">
        <f>+R11*G42</f>
        <v>60</v>
      </c>
      <c r="S42" s="103">
        <f>+S11*G42</f>
        <v>60</v>
      </c>
      <c r="T42" s="103">
        <f>+T11*G42</f>
        <v>57</v>
      </c>
      <c r="U42" s="200"/>
      <c r="V42" s="137">
        <f>SUM(J42:T42)</f>
        <v>618</v>
      </c>
    </row>
    <row r="43" spans="1:22" ht="36" customHeight="1" x14ac:dyDescent="0.25">
      <c r="A43" s="89">
        <v>9</v>
      </c>
      <c r="B43" s="139" t="s">
        <v>142</v>
      </c>
      <c r="C43" s="139"/>
      <c r="D43" s="505" t="s">
        <v>111</v>
      </c>
      <c r="E43" s="354">
        <v>1</v>
      </c>
      <c r="F43" s="354">
        <v>5</v>
      </c>
      <c r="G43" s="351">
        <f>E43*F43</f>
        <v>5</v>
      </c>
      <c r="H43" s="182"/>
      <c r="I43" s="103">
        <f>+I11*G43</f>
        <v>0</v>
      </c>
      <c r="J43" s="103">
        <f>+J11*G43</f>
        <v>0</v>
      </c>
      <c r="K43" s="103">
        <f>+K11*G43</f>
        <v>100</v>
      </c>
      <c r="L43" s="103">
        <f>+L11*G43</f>
        <v>100</v>
      </c>
      <c r="M43" s="103">
        <f>+M11*G43</f>
        <v>105</v>
      </c>
      <c r="N43" s="103">
        <f>+N11*G43</f>
        <v>110</v>
      </c>
      <c r="O43" s="103">
        <f>+O11*G43</f>
        <v>105</v>
      </c>
      <c r="P43" s="103">
        <f>+P11*G43</f>
        <v>115</v>
      </c>
      <c r="Q43" s="103">
        <f>+Q11*G43</f>
        <v>100</v>
      </c>
      <c r="R43" s="103">
        <f>+R11*G43</f>
        <v>100</v>
      </c>
      <c r="S43" s="103">
        <f>+S11*G43</f>
        <v>100</v>
      </c>
      <c r="T43" s="103">
        <f>+T11*G43</f>
        <v>95</v>
      </c>
      <c r="U43" s="200"/>
      <c r="V43" s="137">
        <f>SUM(J43:T43)</f>
        <v>1030</v>
      </c>
    </row>
    <row r="44" spans="1:22" ht="17.25" customHeight="1" x14ac:dyDescent="0.25">
      <c r="A44" s="102"/>
      <c r="B44" s="117"/>
      <c r="C44" s="117"/>
      <c r="D44" s="115"/>
      <c r="E44" s="152"/>
      <c r="F44" s="152"/>
      <c r="G44" s="152"/>
      <c r="H44" s="182"/>
      <c r="I44" s="115"/>
      <c r="J44" s="115"/>
      <c r="K44" s="115"/>
      <c r="L44" s="115"/>
      <c r="M44" s="115"/>
      <c r="N44" s="115"/>
      <c r="O44" s="115"/>
      <c r="P44" s="115"/>
      <c r="Q44" s="115"/>
      <c r="R44" s="161"/>
      <c r="S44" s="930" t="s">
        <v>39</v>
      </c>
      <c r="T44" s="931"/>
      <c r="U44" s="59"/>
      <c r="V44" s="83">
        <f>SUM(V42:V43)</f>
        <v>1648</v>
      </c>
    </row>
    <row r="45" spans="1:22" s="61" customFormat="1" ht="22.5" customHeight="1" x14ac:dyDescent="0.25">
      <c r="B45" s="166"/>
      <c r="C45" s="166"/>
      <c r="D45" s="63"/>
      <c r="E45" s="643">
        <f>SUM(E19:E22,E27,E32,E37,E42:E43)</f>
        <v>9</v>
      </c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128"/>
      <c r="T45" s="128"/>
      <c r="U45" s="63"/>
      <c r="V45" s="130"/>
    </row>
    <row r="46" spans="1:22" ht="23.25" customHeight="1" x14ac:dyDescent="0.25">
      <c r="A46" s="20"/>
      <c r="B46" s="8"/>
      <c r="C46" s="8"/>
      <c r="D46" s="8"/>
      <c r="E46" s="6"/>
      <c r="F46" s="6"/>
      <c r="G46" s="6"/>
      <c r="H46" s="63"/>
      <c r="I46" s="6"/>
      <c r="J46" s="6"/>
      <c r="K46" s="6"/>
      <c r="L46" s="6"/>
      <c r="M46" s="6"/>
      <c r="N46" s="6"/>
      <c r="O46" s="6"/>
      <c r="P46" s="6"/>
      <c r="Q46" s="6"/>
      <c r="R46" s="118"/>
      <c r="S46" s="935" t="s">
        <v>40</v>
      </c>
      <c r="T46" s="935"/>
      <c r="U46" s="201"/>
      <c r="V46" s="355">
        <f>SUM(V44,V38,V28,V23,V33)</f>
        <v>4612</v>
      </c>
    </row>
    <row r="47" spans="1:22" x14ac:dyDescent="0.25">
      <c r="A47" s="20"/>
      <c r="B47" s="8"/>
      <c r="C47" s="8"/>
      <c r="D47" s="8"/>
      <c r="E47" s="6"/>
      <c r="F47" s="6"/>
      <c r="G47" s="6"/>
      <c r="H47" s="63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3"/>
      <c r="V47" s="53"/>
    </row>
    <row r="48" spans="1:22" x14ac:dyDescent="0.25">
      <c r="A48" s="20"/>
      <c r="B48" s="8"/>
      <c r="C48" s="8"/>
      <c r="D48" s="8"/>
      <c r="E48" s="6"/>
      <c r="F48" s="6"/>
      <c r="G48" s="6"/>
      <c r="H48" s="63"/>
      <c r="I48" s="642">
        <f t="shared" ref="I48:T48" si="3">(I19+I20+I21+I22+I27+I32+I37+I42+I43)</f>
        <v>0</v>
      </c>
      <c r="J48" s="642">
        <f t="shared" si="3"/>
        <v>0</v>
      </c>
      <c r="K48" s="642">
        <f t="shared" si="3"/>
        <v>452</v>
      </c>
      <c r="L48" s="642">
        <f t="shared" si="3"/>
        <v>439</v>
      </c>
      <c r="M48" s="642">
        <f t="shared" si="3"/>
        <v>467</v>
      </c>
      <c r="N48" s="642">
        <f t="shared" si="3"/>
        <v>493</v>
      </c>
      <c r="O48" s="642">
        <f t="shared" si="3"/>
        <v>470</v>
      </c>
      <c r="P48" s="642">
        <f t="shared" si="3"/>
        <v>512</v>
      </c>
      <c r="Q48" s="642">
        <f t="shared" si="3"/>
        <v>457</v>
      </c>
      <c r="R48" s="642">
        <f t="shared" si="3"/>
        <v>448</v>
      </c>
      <c r="S48" s="642">
        <f t="shared" si="3"/>
        <v>445</v>
      </c>
      <c r="T48" s="642">
        <f t="shared" si="3"/>
        <v>429</v>
      </c>
      <c r="U48" s="191"/>
      <c r="V48" s="206">
        <f>SUM(J48:T48)</f>
        <v>4612</v>
      </c>
    </row>
    <row r="49" spans="1:22" x14ac:dyDescent="0.25">
      <c r="A49" s="20"/>
      <c r="B49" s="8"/>
      <c r="C49" s="8"/>
      <c r="D49" s="8"/>
      <c r="E49" s="6"/>
      <c r="F49" s="6"/>
      <c r="G49" s="6"/>
      <c r="H49" s="63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3"/>
      <c r="V49" s="54"/>
    </row>
    <row r="50" spans="1:22" x14ac:dyDescent="0.25">
      <c r="A50" s="20"/>
      <c r="B50" s="8"/>
      <c r="C50" s="8"/>
      <c r="D50" s="8"/>
      <c r="E50" s="6"/>
      <c r="F50" s="6"/>
      <c r="G50" s="6"/>
      <c r="H50" s="63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3"/>
      <c r="V50" s="53"/>
    </row>
    <row r="52" spans="1:22" ht="21" x14ac:dyDescent="0.35">
      <c r="N52" s="874" t="s">
        <v>131</v>
      </c>
      <c r="O52" s="875"/>
      <c r="P52" s="875"/>
      <c r="Q52" s="875"/>
      <c r="R52" s="875"/>
      <c r="S52" s="876"/>
    </row>
    <row r="53" spans="1:22" x14ac:dyDescent="0.25">
      <c r="F53" s="6"/>
      <c r="G53" s="6"/>
      <c r="H53" s="63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</row>
    <row r="54" spans="1:22" ht="60" customHeight="1" x14ac:dyDescent="0.25">
      <c r="G54" s="122"/>
      <c r="H54" s="122"/>
      <c r="I54" s="122"/>
      <c r="J54" s="889" t="s">
        <v>13</v>
      </c>
      <c r="K54" s="889"/>
      <c r="L54" s="889"/>
      <c r="M54" s="916" t="s">
        <v>2</v>
      </c>
      <c r="N54" s="916"/>
      <c r="O54" s="799" t="s">
        <v>17</v>
      </c>
      <c r="P54" s="799"/>
      <c r="Q54" s="799" t="s">
        <v>18</v>
      </c>
      <c r="R54" s="799"/>
      <c r="S54" s="799" t="s">
        <v>51</v>
      </c>
      <c r="T54" s="799"/>
      <c r="U54" s="202"/>
      <c r="V54" s="134" t="s">
        <v>30</v>
      </c>
    </row>
    <row r="55" spans="1:22" ht="23.25" customHeight="1" x14ac:dyDescent="0.25">
      <c r="G55" s="123"/>
      <c r="H55" s="123"/>
      <c r="I55" s="123"/>
      <c r="J55" s="898" t="s">
        <v>26</v>
      </c>
      <c r="K55" s="899"/>
      <c r="L55" s="900"/>
      <c r="M55" s="806">
        <v>4</v>
      </c>
      <c r="N55" s="806"/>
      <c r="O55" s="891">
        <f>V23</f>
        <v>2186</v>
      </c>
      <c r="P55" s="891"/>
      <c r="Q55" s="805"/>
      <c r="R55" s="805"/>
      <c r="S55" s="805"/>
      <c r="T55" s="805"/>
      <c r="U55" s="203"/>
      <c r="V55" s="86"/>
    </row>
    <row r="56" spans="1:22" ht="23.25" customHeight="1" x14ac:dyDescent="0.25">
      <c r="G56" s="123"/>
      <c r="H56" s="123"/>
      <c r="I56" s="123"/>
      <c r="J56" s="934" t="s">
        <v>10</v>
      </c>
      <c r="K56" s="934"/>
      <c r="L56" s="934"/>
      <c r="M56" s="806">
        <f>E27</f>
        <v>1</v>
      </c>
      <c r="N56" s="806"/>
      <c r="O56" s="891">
        <f>V28</f>
        <v>366</v>
      </c>
      <c r="P56" s="891"/>
      <c r="Q56" s="805"/>
      <c r="R56" s="805"/>
      <c r="S56" s="805"/>
      <c r="T56" s="805"/>
      <c r="U56" s="203"/>
      <c r="V56" s="86"/>
    </row>
    <row r="57" spans="1:22" ht="23.25" customHeight="1" x14ac:dyDescent="0.25">
      <c r="G57" s="123"/>
      <c r="H57" s="123"/>
      <c r="I57" s="123"/>
      <c r="J57" s="934" t="s">
        <v>7</v>
      </c>
      <c r="K57" s="934"/>
      <c r="L57" s="934"/>
      <c r="M57" s="806">
        <f>E32</f>
        <v>1</v>
      </c>
      <c r="N57" s="806"/>
      <c r="O57" s="891">
        <f>V33</f>
        <v>244</v>
      </c>
      <c r="P57" s="891"/>
      <c r="Q57" s="805"/>
      <c r="R57" s="805"/>
      <c r="S57" s="805"/>
      <c r="T57" s="805"/>
      <c r="U57" s="203"/>
      <c r="V57" s="352"/>
    </row>
    <row r="58" spans="1:22" ht="23.25" customHeight="1" x14ac:dyDescent="0.25">
      <c r="G58" s="123"/>
      <c r="H58" s="123"/>
      <c r="I58" s="123"/>
      <c r="J58" s="934" t="s">
        <v>8</v>
      </c>
      <c r="K58" s="934"/>
      <c r="L58" s="934"/>
      <c r="M58" s="806">
        <f>E37</f>
        <v>1</v>
      </c>
      <c r="N58" s="806"/>
      <c r="O58" s="891">
        <f>V38</f>
        <v>168</v>
      </c>
      <c r="P58" s="891"/>
      <c r="Q58" s="805"/>
      <c r="R58" s="805"/>
      <c r="S58" s="805"/>
      <c r="T58" s="805"/>
      <c r="U58" s="203"/>
      <c r="V58" s="86"/>
    </row>
    <row r="59" spans="1:22" ht="23.25" customHeight="1" x14ac:dyDescent="0.25">
      <c r="G59" s="123"/>
      <c r="H59" s="123"/>
      <c r="I59" s="123"/>
      <c r="J59" s="934" t="s">
        <v>11</v>
      </c>
      <c r="K59" s="934"/>
      <c r="L59" s="934"/>
      <c r="M59" s="806">
        <v>2</v>
      </c>
      <c r="N59" s="806"/>
      <c r="O59" s="891">
        <f>V44</f>
        <v>1648</v>
      </c>
      <c r="P59" s="891"/>
      <c r="Q59" s="805"/>
      <c r="R59" s="805"/>
      <c r="S59" s="805"/>
      <c r="T59" s="805"/>
      <c r="U59" s="203"/>
      <c r="V59" s="86"/>
    </row>
    <row r="60" spans="1:22" ht="27.75" customHeight="1" x14ac:dyDescent="0.25">
      <c r="G60" s="121"/>
      <c r="H60" s="124"/>
      <c r="I60" s="121"/>
      <c r="J60" s="827" t="s">
        <v>34</v>
      </c>
      <c r="K60" s="827"/>
      <c r="L60" s="827"/>
      <c r="M60" s="807">
        <f>SUM(M55:M59)</f>
        <v>9</v>
      </c>
      <c r="N60" s="807"/>
      <c r="O60" s="894">
        <f>SUM(O55:P59)</f>
        <v>4612</v>
      </c>
      <c r="P60" s="894"/>
      <c r="Q60" s="805"/>
      <c r="R60" s="805"/>
      <c r="S60" s="907"/>
      <c r="T60" s="907"/>
      <c r="U60" s="204"/>
      <c r="V60" s="644"/>
    </row>
    <row r="62" spans="1:22" x14ac:dyDescent="0.25">
      <c r="V62" s="37"/>
    </row>
    <row r="63" spans="1:22" x14ac:dyDescent="0.25">
      <c r="B63" s="679"/>
      <c r="F63" s="832"/>
      <c r="G63" s="832"/>
      <c r="H63" s="832"/>
      <c r="I63" s="832"/>
      <c r="J63" s="832"/>
      <c r="K63" s="832"/>
      <c r="L63" s="832"/>
      <c r="M63" s="832"/>
      <c r="N63" s="832"/>
      <c r="O63" s="832"/>
      <c r="V63" s="37"/>
    </row>
    <row r="64" spans="1:22" x14ac:dyDescent="0.25">
      <c r="B64" s="711"/>
    </row>
  </sheetData>
  <mergeCells count="55">
    <mergeCell ref="S59:T59"/>
    <mergeCell ref="S60:T60"/>
    <mergeCell ref="O60:P60"/>
    <mergeCell ref="Q54:R54"/>
    <mergeCell ref="Q55:R55"/>
    <mergeCell ref="O57:P57"/>
    <mergeCell ref="Q57:R57"/>
    <mergeCell ref="S57:T57"/>
    <mergeCell ref="Q59:R59"/>
    <mergeCell ref="Q60:R60"/>
    <mergeCell ref="J54:L54"/>
    <mergeCell ref="J56:L56"/>
    <mergeCell ref="J58:L58"/>
    <mergeCell ref="S55:T55"/>
    <mergeCell ref="S56:T56"/>
    <mergeCell ref="S58:T58"/>
    <mergeCell ref="J57:L57"/>
    <mergeCell ref="M57:N57"/>
    <mergeCell ref="Q56:R56"/>
    <mergeCell ref="Q58:R58"/>
    <mergeCell ref="M54:N54"/>
    <mergeCell ref="O54:P54"/>
    <mergeCell ref="S54:T54"/>
    <mergeCell ref="F12:G12"/>
    <mergeCell ref="F13:G13"/>
    <mergeCell ref="A1:W1"/>
    <mergeCell ref="A2:W2"/>
    <mergeCell ref="A3:W3"/>
    <mergeCell ref="F10:G10"/>
    <mergeCell ref="A6:V6"/>
    <mergeCell ref="A7:V7"/>
    <mergeCell ref="A5:X5"/>
    <mergeCell ref="A8:X8"/>
    <mergeCell ref="F11:G11"/>
    <mergeCell ref="S23:T23"/>
    <mergeCell ref="S44:T44"/>
    <mergeCell ref="S46:T46"/>
    <mergeCell ref="S28:T28"/>
    <mergeCell ref="S38:T38"/>
    <mergeCell ref="N52:S52"/>
    <mergeCell ref="S33:T33"/>
    <mergeCell ref="F14:G14"/>
    <mergeCell ref="F63:O63"/>
    <mergeCell ref="M55:N55"/>
    <mergeCell ref="M56:N56"/>
    <mergeCell ref="M58:N58"/>
    <mergeCell ref="M59:N59"/>
    <mergeCell ref="M60:N60"/>
    <mergeCell ref="O55:P55"/>
    <mergeCell ref="O56:P56"/>
    <mergeCell ref="O58:P58"/>
    <mergeCell ref="O59:P59"/>
    <mergeCell ref="J60:L60"/>
    <mergeCell ref="J55:L55"/>
    <mergeCell ref="J59:L59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  <rowBreaks count="1" manualBreakCount="1">
    <brk id="39" max="25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"/>
  <sheetViews>
    <sheetView showGridLines="0" topLeftCell="A22" zoomScaleNormal="100" zoomScaleSheetLayoutView="85" workbookViewId="0">
      <selection activeCell="B12" sqref="B12"/>
    </sheetView>
  </sheetViews>
  <sheetFormatPr baseColWidth="10" defaultColWidth="11.42578125" defaultRowHeight="15" x14ac:dyDescent="0.25"/>
  <cols>
    <col min="1" max="1" width="9" style="28" customWidth="1"/>
    <col min="2" max="3" width="31.42578125" style="28" customWidth="1"/>
    <col min="4" max="4" width="15.5703125" style="28" customWidth="1"/>
    <col min="5" max="5" width="11.42578125" style="28" customWidth="1"/>
    <col min="6" max="6" width="12.85546875" style="28" customWidth="1"/>
    <col min="7" max="7" width="12.140625" style="28" customWidth="1"/>
    <col min="8" max="8" width="1.28515625" style="112" customWidth="1"/>
    <col min="9" max="20" width="8.5703125" style="28" customWidth="1"/>
    <col min="21" max="21" width="1.140625" style="112" customWidth="1"/>
    <col min="22" max="22" width="14" style="28" customWidth="1"/>
    <col min="23" max="16384" width="11.42578125" style="28"/>
  </cols>
  <sheetData>
    <row r="1" spans="1:23" ht="18" x14ac:dyDescent="0.25">
      <c r="A1" s="812" t="s">
        <v>14</v>
      </c>
      <c r="B1" s="812"/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</row>
    <row r="2" spans="1:23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</row>
    <row r="3" spans="1:23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</row>
    <row r="4" spans="1:23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</row>
    <row r="5" spans="1:23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65"/>
    </row>
    <row r="6" spans="1:23" ht="33.75" customHeight="1" x14ac:dyDescent="0.25">
      <c r="A6" s="872" t="s">
        <v>490</v>
      </c>
      <c r="B6" s="873"/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1:23" ht="17.25" x14ac:dyDescent="0.25">
      <c r="A7" s="872" t="s">
        <v>492</v>
      </c>
      <c r="B7" s="872"/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</row>
    <row r="8" spans="1:23" ht="21" x14ac:dyDescent="0.35">
      <c r="A8" s="819" t="s">
        <v>48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</row>
    <row r="9" spans="1:23" x14ac:dyDescent="0.25">
      <c r="B9" s="11"/>
      <c r="C9" s="11"/>
      <c r="D9" s="11"/>
      <c r="E9" s="11"/>
      <c r="F9" s="11"/>
      <c r="G9" s="11"/>
      <c r="H9" s="189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89"/>
      <c r="V9" s="11"/>
    </row>
    <row r="10" spans="1:23" ht="22.5" x14ac:dyDescent="0.25">
      <c r="B10" s="29"/>
      <c r="C10" s="29"/>
      <c r="F10" s="882" t="s">
        <v>20</v>
      </c>
      <c r="G10" s="883"/>
      <c r="H10" s="639"/>
      <c r="I10" s="136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36" t="s">
        <v>76</v>
      </c>
      <c r="U10" s="636"/>
      <c r="V10" s="136" t="s">
        <v>487</v>
      </c>
    </row>
    <row r="11" spans="1:23" ht="22.5" customHeight="1" x14ac:dyDescent="0.25">
      <c r="B11" s="29"/>
      <c r="C11" s="29"/>
      <c r="F11" s="948" t="s">
        <v>21</v>
      </c>
      <c r="G11" s="949"/>
      <c r="H11" s="640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637">
        <v>19</v>
      </c>
      <c r="U11" s="638"/>
      <c r="V11" s="45">
        <f>SUM(J11:T11)</f>
        <v>206</v>
      </c>
    </row>
    <row r="12" spans="1:23" x14ac:dyDescent="0.25">
      <c r="F12" s="946" t="s">
        <v>454</v>
      </c>
      <c r="G12" s="947"/>
      <c r="H12" s="701"/>
      <c r="I12" s="306">
        <v>0</v>
      </c>
      <c r="J12" s="306">
        <v>0</v>
      </c>
      <c r="K12" s="306">
        <v>9</v>
      </c>
      <c r="L12" s="306">
        <v>7</v>
      </c>
      <c r="M12" s="306">
        <v>8</v>
      </c>
      <c r="N12" s="306">
        <v>9</v>
      </c>
      <c r="O12" s="306">
        <v>8</v>
      </c>
      <c r="P12" s="306">
        <v>9</v>
      </c>
      <c r="Q12" s="306">
        <v>9</v>
      </c>
      <c r="R12" s="306">
        <v>7</v>
      </c>
      <c r="S12" s="306">
        <v>8</v>
      </c>
      <c r="T12" s="306">
        <v>9</v>
      </c>
      <c r="V12" s="747">
        <f>SUM(J12:T12)</f>
        <v>83</v>
      </c>
    </row>
    <row r="13" spans="1:23" x14ac:dyDescent="0.25">
      <c r="F13" s="164"/>
      <c r="V13" s="672">
        <f>SUM(V11:V12)</f>
        <v>289</v>
      </c>
    </row>
    <row r="14" spans="1:23" ht="33" customHeight="1" x14ac:dyDescent="0.25">
      <c r="A14" s="167" t="s">
        <v>9</v>
      </c>
      <c r="B14" s="93" t="s">
        <v>63</v>
      </c>
      <c r="C14" s="93" t="s">
        <v>231</v>
      </c>
      <c r="D14" s="168" t="s">
        <v>1</v>
      </c>
      <c r="E14" s="169" t="s">
        <v>2</v>
      </c>
      <c r="F14" s="169" t="s">
        <v>3</v>
      </c>
      <c r="G14" s="169" t="s">
        <v>4</v>
      </c>
      <c r="H14" s="635"/>
      <c r="I14" s="173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36" t="s">
        <v>76</v>
      </c>
      <c r="U14" s="636"/>
      <c r="V14" s="94" t="s">
        <v>16</v>
      </c>
    </row>
    <row r="15" spans="1:23" s="112" customFormat="1" ht="20.25" customHeight="1" x14ac:dyDescent="0.25">
      <c r="A15" s="110"/>
      <c r="B15" s="343" t="s">
        <v>0</v>
      </c>
      <c r="C15" s="111"/>
      <c r="D15" s="110"/>
      <c r="E15" s="111"/>
      <c r="F15" s="111"/>
      <c r="G15" s="111"/>
      <c r="H15" s="634"/>
      <c r="I15" s="67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240"/>
      <c r="U15" s="199"/>
      <c r="V15" s="92"/>
    </row>
    <row r="16" spans="1:23" ht="45" customHeight="1" x14ac:dyDescent="0.25">
      <c r="A16" s="436">
        <v>1</v>
      </c>
      <c r="B16" s="258" t="s">
        <v>340</v>
      </c>
      <c r="C16" s="258" t="s">
        <v>341</v>
      </c>
      <c r="D16" s="254" t="s">
        <v>140</v>
      </c>
      <c r="E16" s="436">
        <v>1</v>
      </c>
      <c r="F16" s="436">
        <v>6</v>
      </c>
      <c r="G16" s="436">
        <f>E16*F16</f>
        <v>6</v>
      </c>
      <c r="H16" s="63"/>
      <c r="I16" s="103">
        <f>+I11*G16</f>
        <v>0</v>
      </c>
      <c r="J16" s="103">
        <f>+J11*G16</f>
        <v>0</v>
      </c>
      <c r="K16" s="103">
        <f>+K11*G16</f>
        <v>120</v>
      </c>
      <c r="L16" s="103">
        <f>+L11*G16</f>
        <v>120</v>
      </c>
      <c r="M16" s="103">
        <f t="shared" ref="M16:T16" si="0">$G$16*M11</f>
        <v>126</v>
      </c>
      <c r="N16" s="103">
        <f t="shared" si="0"/>
        <v>132</v>
      </c>
      <c r="O16" s="103">
        <f t="shared" si="0"/>
        <v>126</v>
      </c>
      <c r="P16" s="103">
        <f t="shared" si="0"/>
        <v>138</v>
      </c>
      <c r="Q16" s="103">
        <f t="shared" si="0"/>
        <v>120</v>
      </c>
      <c r="R16" s="103">
        <f t="shared" si="0"/>
        <v>120</v>
      </c>
      <c r="S16" s="103">
        <f t="shared" si="0"/>
        <v>120</v>
      </c>
      <c r="T16" s="103">
        <f t="shared" si="0"/>
        <v>114</v>
      </c>
      <c r="U16" s="234"/>
      <c r="V16" s="252">
        <f>SUM(J16:T16)</f>
        <v>1236</v>
      </c>
    </row>
    <row r="17" spans="1:22" ht="45" customHeight="1" x14ac:dyDescent="0.25">
      <c r="A17" s="436">
        <v>2</v>
      </c>
      <c r="B17" s="258" t="s">
        <v>151</v>
      </c>
      <c r="C17" s="258" t="s">
        <v>342</v>
      </c>
      <c r="D17" s="254" t="s">
        <v>140</v>
      </c>
      <c r="E17" s="436">
        <v>2</v>
      </c>
      <c r="F17" s="436">
        <v>6</v>
      </c>
      <c r="G17" s="487">
        <f>E17*F17</f>
        <v>12</v>
      </c>
      <c r="H17" s="63"/>
      <c r="I17" s="103">
        <f>+I11*G17</f>
        <v>0</v>
      </c>
      <c r="J17" s="103">
        <f>+J11*G17</f>
        <v>0</v>
      </c>
      <c r="K17" s="103">
        <f>+K11*G17</f>
        <v>240</v>
      </c>
      <c r="L17" s="103">
        <f>+L11*G17</f>
        <v>240</v>
      </c>
      <c r="M17" s="103">
        <f>+M11*G17</f>
        <v>252</v>
      </c>
      <c r="N17" s="103">
        <f>+N11*G17</f>
        <v>264</v>
      </c>
      <c r="O17" s="103">
        <f>+O11*G17</f>
        <v>252</v>
      </c>
      <c r="P17" s="103">
        <f>+P11*G17</f>
        <v>276</v>
      </c>
      <c r="Q17" s="103">
        <f>+Q11*G17</f>
        <v>240</v>
      </c>
      <c r="R17" s="103">
        <f>+R11*G17</f>
        <v>240</v>
      </c>
      <c r="S17" s="103">
        <f>+S11*G17</f>
        <v>240</v>
      </c>
      <c r="T17" s="103">
        <f>+T11*G17</f>
        <v>228</v>
      </c>
      <c r="U17" s="234"/>
      <c r="V17" s="252">
        <f>SUM(J17:U17)</f>
        <v>2472</v>
      </c>
    </row>
    <row r="18" spans="1:22" ht="45" customHeight="1" x14ac:dyDescent="0.25">
      <c r="A18" s="436">
        <v>3</v>
      </c>
      <c r="B18" s="258" t="s">
        <v>152</v>
      </c>
      <c r="C18" s="258" t="s">
        <v>343</v>
      </c>
      <c r="D18" s="254" t="s">
        <v>140</v>
      </c>
      <c r="E18" s="436">
        <v>1</v>
      </c>
      <c r="F18" s="436">
        <v>6</v>
      </c>
      <c r="G18" s="436">
        <v>6</v>
      </c>
      <c r="H18" s="63"/>
      <c r="I18" s="103">
        <f>+I11*G18</f>
        <v>0</v>
      </c>
      <c r="J18" s="103">
        <f>+J11*G18</f>
        <v>0</v>
      </c>
      <c r="K18" s="103">
        <f>+K11*G18</f>
        <v>120</v>
      </c>
      <c r="L18" s="103">
        <f>+L11*G18</f>
        <v>120</v>
      </c>
      <c r="M18" s="103">
        <f>+M11*G18</f>
        <v>126</v>
      </c>
      <c r="N18" s="103">
        <f>+N11*G18</f>
        <v>132</v>
      </c>
      <c r="O18" s="103">
        <f>+O11*G18</f>
        <v>126</v>
      </c>
      <c r="P18" s="103">
        <f>+P11*G18</f>
        <v>138</v>
      </c>
      <c r="Q18" s="103">
        <f>+Q11*G18</f>
        <v>120</v>
      </c>
      <c r="R18" s="103">
        <f>+R11*G18</f>
        <v>120</v>
      </c>
      <c r="S18" s="103">
        <f>+S11*G18</f>
        <v>120</v>
      </c>
      <c r="T18" s="103">
        <f>+T11*G18</f>
        <v>114</v>
      </c>
      <c r="U18" s="234"/>
      <c r="V18" s="252">
        <f>SUM(J18:T18)</f>
        <v>1236</v>
      </c>
    </row>
    <row r="19" spans="1:22" ht="28.5" customHeight="1" x14ac:dyDescent="0.25">
      <c r="A19" s="18"/>
      <c r="B19" s="21"/>
      <c r="C19" s="21"/>
      <c r="D19" s="6"/>
      <c r="E19" s="6"/>
      <c r="F19" s="6"/>
      <c r="G19" s="6"/>
      <c r="H19" s="63"/>
      <c r="I19" s="496"/>
      <c r="J19" s="496"/>
      <c r="K19" s="496"/>
      <c r="L19" s="496"/>
      <c r="M19" s="496"/>
      <c r="N19" s="496"/>
      <c r="O19" s="496"/>
      <c r="P19" s="496"/>
      <c r="Q19" s="496"/>
      <c r="R19" s="497"/>
      <c r="S19" s="897" t="s">
        <v>38</v>
      </c>
      <c r="T19" s="897"/>
      <c r="U19" s="442"/>
      <c r="V19" s="355">
        <f>SUM(V16:V18)</f>
        <v>4944</v>
      </c>
    </row>
    <row r="20" spans="1:22" ht="28.5" customHeight="1" x14ac:dyDescent="0.25">
      <c r="A20" s="18"/>
      <c r="B20" s="21"/>
      <c r="C20" s="21"/>
      <c r="D20" s="6"/>
      <c r="E20" s="6"/>
      <c r="F20" s="6"/>
      <c r="G20" s="6"/>
      <c r="H20" s="63"/>
      <c r="I20" s="190"/>
      <c r="J20" s="190"/>
      <c r="K20" s="190"/>
      <c r="L20" s="190"/>
      <c r="M20" s="190"/>
      <c r="N20" s="190"/>
      <c r="O20" s="190"/>
      <c r="P20" s="190"/>
      <c r="Q20" s="190"/>
      <c r="R20" s="190"/>
      <c r="S20" s="250"/>
      <c r="T20" s="250"/>
      <c r="U20" s="250"/>
      <c r="V20" s="700"/>
    </row>
    <row r="21" spans="1:22" ht="28.5" customHeight="1" x14ac:dyDescent="0.25">
      <c r="A21" s="167" t="s">
        <v>9</v>
      </c>
      <c r="B21" s="93" t="s">
        <v>63</v>
      </c>
      <c r="C21" s="93" t="s">
        <v>231</v>
      </c>
      <c r="D21" s="168" t="s">
        <v>1</v>
      </c>
      <c r="E21" s="693" t="s">
        <v>2</v>
      </c>
      <c r="F21" s="693" t="s">
        <v>3</v>
      </c>
      <c r="G21" s="693" t="s">
        <v>4</v>
      </c>
      <c r="H21" s="63"/>
      <c r="I21" s="136" t="s">
        <v>66</v>
      </c>
      <c r="J21" s="136" t="s">
        <v>67</v>
      </c>
      <c r="K21" s="136" t="s">
        <v>68</v>
      </c>
      <c r="L21" s="136" t="s">
        <v>69</v>
      </c>
      <c r="M21" s="136" t="s">
        <v>70</v>
      </c>
      <c r="N21" s="136" t="s">
        <v>71</v>
      </c>
      <c r="O21" s="136" t="s">
        <v>72</v>
      </c>
      <c r="P21" s="136" t="s">
        <v>73</v>
      </c>
      <c r="Q21" s="136" t="s">
        <v>74</v>
      </c>
      <c r="R21" s="136" t="s">
        <v>75</v>
      </c>
      <c r="S21" s="136" t="s">
        <v>5</v>
      </c>
      <c r="T21" s="136" t="s">
        <v>76</v>
      </c>
      <c r="U21" s="250"/>
      <c r="V21" s="94" t="s">
        <v>16</v>
      </c>
    </row>
    <row r="22" spans="1:22" ht="28.5" customHeight="1" x14ac:dyDescent="0.25">
      <c r="A22" s="110"/>
      <c r="B22" s="343" t="s">
        <v>7</v>
      </c>
      <c r="C22" s="111"/>
      <c r="D22" s="110"/>
      <c r="E22" s="111"/>
      <c r="F22" s="111"/>
      <c r="G22" s="111"/>
      <c r="H22" s="6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250"/>
      <c r="V22" s="3"/>
    </row>
    <row r="23" spans="1:22" ht="38.25" customHeight="1" x14ac:dyDescent="0.25">
      <c r="A23" s="692">
        <v>4</v>
      </c>
      <c r="B23" s="695" t="s">
        <v>453</v>
      </c>
      <c r="C23" s="695" t="s">
        <v>414</v>
      </c>
      <c r="D23" s="705" t="s">
        <v>459</v>
      </c>
      <c r="E23" s="692">
        <v>1</v>
      </c>
      <c r="F23" s="692">
        <v>2</v>
      </c>
      <c r="G23" s="692">
        <f>E23*F23</f>
        <v>2</v>
      </c>
      <c r="H23" s="63"/>
      <c r="I23" s="326">
        <f>I12*G23</f>
        <v>0</v>
      </c>
      <c r="J23" s="326">
        <f>J12*G23</f>
        <v>0</v>
      </c>
      <c r="K23" s="326">
        <f>K12*G23</f>
        <v>18</v>
      </c>
      <c r="L23" s="326">
        <f>L12*G23</f>
        <v>14</v>
      </c>
      <c r="M23" s="326">
        <f>M12*G23</f>
        <v>16</v>
      </c>
      <c r="N23" s="326">
        <f>N12*G23</f>
        <v>18</v>
      </c>
      <c r="O23" s="326">
        <f>O12*G23</f>
        <v>16</v>
      </c>
      <c r="P23" s="326">
        <f>P12*G23</f>
        <v>18</v>
      </c>
      <c r="Q23" s="326">
        <f>Q12*G23</f>
        <v>18</v>
      </c>
      <c r="R23" s="326">
        <f>R12*G23</f>
        <v>14</v>
      </c>
      <c r="S23" s="326">
        <f>S12*G23</f>
        <v>16</v>
      </c>
      <c r="T23" s="326">
        <f>T12*G23</f>
        <v>18</v>
      </c>
      <c r="U23" s="190">
        <f>U12*S23</f>
        <v>0</v>
      </c>
      <c r="V23" s="702">
        <f>SUM(J23:T23)</f>
        <v>166</v>
      </c>
    </row>
    <row r="24" spans="1:22" ht="28.5" customHeight="1" x14ac:dyDescent="0.25">
      <c r="A24" s="18"/>
      <c r="B24" s="21"/>
      <c r="C24" s="21"/>
      <c r="D24" s="6"/>
      <c r="E24" s="6"/>
      <c r="F24" s="6"/>
      <c r="G24" s="6"/>
      <c r="H24" s="63"/>
      <c r="I24" s="190"/>
      <c r="J24" s="190"/>
      <c r="K24" s="190"/>
      <c r="L24" s="190"/>
      <c r="M24" s="190"/>
      <c r="N24" s="190"/>
      <c r="O24" s="190"/>
      <c r="P24" s="190"/>
      <c r="Q24" s="190"/>
      <c r="R24" s="190"/>
      <c r="S24" s="897" t="s">
        <v>82</v>
      </c>
      <c r="T24" s="897"/>
      <c r="U24" s="250"/>
      <c r="V24" s="355">
        <f>SUM(V23)</f>
        <v>166</v>
      </c>
    </row>
    <row r="25" spans="1:22" s="21" customFormat="1" ht="24" customHeight="1" thickBot="1" x14ac:dyDescent="0.3">
      <c r="A25" s="18"/>
      <c r="D25" s="6"/>
      <c r="E25" s="696">
        <f>E16+E17+E18+E23</f>
        <v>5</v>
      </c>
      <c r="F25" s="6"/>
      <c r="G25" s="6"/>
      <c r="H25" s="63"/>
      <c r="I25" s="190"/>
      <c r="J25" s="190"/>
      <c r="K25" s="190"/>
      <c r="L25" s="190"/>
      <c r="M25" s="190"/>
      <c r="N25" s="190"/>
      <c r="O25" s="190"/>
      <c r="P25" s="190"/>
      <c r="Q25" s="190"/>
      <c r="R25" s="190"/>
      <c r="S25" s="250"/>
      <c r="T25" s="250"/>
      <c r="U25" s="250"/>
      <c r="V25" s="293"/>
    </row>
    <row r="26" spans="1:22" ht="25.5" customHeight="1" thickBot="1" x14ac:dyDescent="0.3">
      <c r="A26" s="18"/>
      <c r="B26" s="9"/>
      <c r="C26" s="9"/>
      <c r="D26" s="6"/>
      <c r="E26" s="6"/>
      <c r="F26" s="6"/>
      <c r="G26" s="6"/>
      <c r="H26" s="63"/>
      <c r="I26" s="190"/>
      <c r="J26" s="190"/>
      <c r="K26" s="190"/>
      <c r="L26" s="190"/>
      <c r="M26" s="6"/>
      <c r="N26" s="6"/>
      <c r="O26" s="6"/>
      <c r="P26" s="6"/>
      <c r="Q26" s="6"/>
      <c r="R26" s="116"/>
      <c r="S26" s="950" t="s">
        <v>40</v>
      </c>
      <c r="T26" s="951"/>
      <c r="U26" s="703"/>
      <c r="V26" s="704">
        <f>V19+V24</f>
        <v>5110</v>
      </c>
    </row>
    <row r="27" spans="1:22" ht="25.5" customHeight="1" x14ac:dyDescent="0.25">
      <c r="A27" s="20"/>
      <c r="B27" s="8"/>
      <c r="C27" s="8"/>
      <c r="D27" s="8"/>
      <c r="E27" s="6"/>
      <c r="F27" s="6"/>
      <c r="G27" s="6"/>
      <c r="H27" s="63"/>
      <c r="I27" s="6"/>
      <c r="J27" s="6"/>
      <c r="K27" s="6"/>
      <c r="L27" s="6"/>
      <c r="M27" s="6"/>
      <c r="N27" s="6"/>
      <c r="O27" s="6"/>
      <c r="P27" s="6"/>
      <c r="Q27" s="6"/>
      <c r="R27" s="6"/>
      <c r="S27" s="440"/>
      <c r="T27" s="440"/>
      <c r="U27" s="276"/>
      <c r="V27" s="18"/>
    </row>
    <row r="28" spans="1:22" x14ac:dyDescent="0.25">
      <c r="A28" s="20"/>
      <c r="B28" s="8"/>
      <c r="C28" s="8"/>
      <c r="D28" s="8"/>
      <c r="E28" s="6"/>
      <c r="F28" s="6"/>
      <c r="G28" s="6"/>
      <c r="H28" s="63"/>
      <c r="I28" s="6"/>
      <c r="J28" s="6"/>
      <c r="K28" s="6"/>
      <c r="L28" s="6"/>
      <c r="M28" s="6"/>
      <c r="N28" s="6"/>
      <c r="O28" s="6"/>
      <c r="P28" s="6"/>
      <c r="Q28" s="6"/>
      <c r="R28" s="6"/>
      <c r="S28" s="62"/>
      <c r="T28" s="62"/>
      <c r="U28" s="248"/>
      <c r="V28" s="54"/>
    </row>
    <row r="29" spans="1:22" x14ac:dyDescent="0.25">
      <c r="A29" s="20"/>
      <c r="B29" s="8"/>
      <c r="C29" s="8"/>
      <c r="D29" s="8"/>
      <c r="E29" s="6"/>
      <c r="F29" s="6"/>
      <c r="G29" s="6"/>
      <c r="H29" s="63"/>
      <c r="I29" s="707">
        <f t="shared" ref="I29:T29" si="1">I16+I17+I18+I23</f>
        <v>0</v>
      </c>
      <c r="J29" s="707">
        <f t="shared" si="1"/>
        <v>0</v>
      </c>
      <c r="K29" s="707">
        <f t="shared" si="1"/>
        <v>498</v>
      </c>
      <c r="L29" s="707">
        <f t="shared" si="1"/>
        <v>494</v>
      </c>
      <c r="M29" s="707">
        <f t="shared" si="1"/>
        <v>520</v>
      </c>
      <c r="N29" s="707">
        <f t="shared" si="1"/>
        <v>546</v>
      </c>
      <c r="O29" s="707">
        <f t="shared" si="1"/>
        <v>520</v>
      </c>
      <c r="P29" s="707">
        <f t="shared" si="1"/>
        <v>570</v>
      </c>
      <c r="Q29" s="707">
        <f t="shared" si="1"/>
        <v>498</v>
      </c>
      <c r="R29" s="707">
        <f t="shared" si="1"/>
        <v>494</v>
      </c>
      <c r="S29" s="707">
        <f t="shared" si="1"/>
        <v>496</v>
      </c>
      <c r="T29" s="707">
        <f t="shared" si="1"/>
        <v>474</v>
      </c>
      <c r="U29" s="191"/>
      <c r="V29" s="206">
        <f>SUM(J29:T29)</f>
        <v>5110</v>
      </c>
    </row>
    <row r="30" spans="1:22" x14ac:dyDescent="0.25">
      <c r="A30" s="20"/>
      <c r="B30" s="8"/>
      <c r="C30" s="8"/>
      <c r="D30" s="8"/>
      <c r="E30" s="6"/>
      <c r="F30" s="6"/>
      <c r="G30" s="6"/>
      <c r="H30" s="63"/>
      <c r="M30" s="6"/>
      <c r="N30" s="6"/>
      <c r="O30" s="6"/>
      <c r="P30" s="6"/>
      <c r="Q30" s="6"/>
      <c r="R30" s="6"/>
      <c r="S30" s="62"/>
      <c r="T30" s="62"/>
      <c r="U30" s="248"/>
      <c r="V30" s="54"/>
    </row>
    <row r="31" spans="1:22" x14ac:dyDescent="0.25">
      <c r="A31" s="20"/>
      <c r="B31" s="8"/>
      <c r="C31" s="8"/>
      <c r="D31" s="8"/>
      <c r="E31" s="6"/>
      <c r="F31" s="6"/>
      <c r="G31" s="6"/>
      <c r="H31" s="63"/>
      <c r="I31" s="63"/>
      <c r="J31" s="63"/>
      <c r="K31" s="63"/>
      <c r="L31" s="63"/>
      <c r="M31" s="6"/>
      <c r="N31" s="6"/>
      <c r="O31" s="6"/>
      <c r="P31" s="6"/>
      <c r="Q31" s="6"/>
      <c r="R31" s="6"/>
      <c r="S31" s="62"/>
      <c r="T31" s="62"/>
      <c r="U31" s="248"/>
      <c r="V31" s="54"/>
    </row>
    <row r="32" spans="1:22" ht="21" x14ac:dyDescent="0.35">
      <c r="A32" s="20"/>
      <c r="B32" s="8"/>
      <c r="C32" s="8"/>
      <c r="D32" s="8"/>
      <c r="E32" s="6"/>
      <c r="F32" s="6"/>
      <c r="G32" s="6"/>
      <c r="H32" s="63"/>
      <c r="I32" s="63"/>
      <c r="J32" s="63"/>
      <c r="K32" s="63"/>
      <c r="L32" s="63"/>
      <c r="M32" s="874" t="s">
        <v>130</v>
      </c>
      <c r="N32" s="875"/>
      <c r="O32" s="875"/>
      <c r="P32" s="875"/>
      <c r="Q32" s="875"/>
      <c r="R32" s="876"/>
      <c r="S32" s="62"/>
      <c r="T32" s="62"/>
      <c r="U32" s="248"/>
      <c r="V32" s="54"/>
    </row>
    <row r="33" spans="1:22" x14ac:dyDescent="0.25">
      <c r="A33" s="20"/>
      <c r="B33" s="8"/>
      <c r="C33" s="8"/>
      <c r="D33" s="8"/>
      <c r="E33" s="6"/>
      <c r="F33" s="6"/>
      <c r="G33" s="6"/>
      <c r="H33" s="63"/>
      <c r="I33" s="63"/>
      <c r="J33" s="63"/>
      <c r="K33" s="63"/>
      <c r="L33" s="63"/>
      <c r="M33" s="6"/>
      <c r="N33" s="6"/>
      <c r="O33" s="6"/>
      <c r="P33" s="6"/>
      <c r="Q33" s="6"/>
      <c r="R33" s="6"/>
      <c r="S33" s="6"/>
      <c r="T33" s="6"/>
      <c r="U33" s="63"/>
      <c r="V33" s="7"/>
    </row>
    <row r="34" spans="1:22" ht="42" customHeight="1" x14ac:dyDescent="0.25">
      <c r="A34" s="20"/>
      <c r="D34" s="8"/>
      <c r="E34" s="6"/>
      <c r="F34" s="6"/>
      <c r="G34" s="6"/>
      <c r="H34" s="63"/>
      <c r="I34" s="6"/>
      <c r="J34" s="952" t="s">
        <v>13</v>
      </c>
      <c r="K34" s="953"/>
      <c r="L34" s="954"/>
      <c r="M34" s="815" t="s">
        <v>2</v>
      </c>
      <c r="N34" s="815"/>
      <c r="O34" s="799" t="s">
        <v>17</v>
      </c>
      <c r="P34" s="799"/>
      <c r="Q34" s="799" t="s">
        <v>41</v>
      </c>
      <c r="R34" s="799"/>
      <c r="S34" s="799" t="s">
        <v>51</v>
      </c>
      <c r="T34" s="799"/>
      <c r="U34" s="365"/>
      <c r="V34" s="134" t="s">
        <v>30</v>
      </c>
    </row>
    <row r="35" spans="1:22" ht="27" customHeight="1" x14ac:dyDescent="0.25">
      <c r="G35" s="122"/>
      <c r="H35" s="122"/>
      <c r="I35" s="122"/>
      <c r="J35" s="945" t="s">
        <v>26</v>
      </c>
      <c r="K35" s="945"/>
      <c r="L35" s="945"/>
      <c r="M35" s="808">
        <f>+E16+E17+E18</f>
        <v>4</v>
      </c>
      <c r="N35" s="808"/>
      <c r="O35" s="891">
        <f>V19</f>
        <v>4944</v>
      </c>
      <c r="P35" s="891"/>
      <c r="Q35" s="805"/>
      <c r="R35" s="805"/>
      <c r="S35" s="805"/>
      <c r="T35" s="805"/>
      <c r="U35" s="706"/>
      <c r="V35" s="691"/>
    </row>
    <row r="36" spans="1:22" ht="21.75" customHeight="1" x14ac:dyDescent="0.25">
      <c r="G36" s="123"/>
      <c r="H36" s="123"/>
      <c r="I36" s="123"/>
      <c r="J36" s="945" t="s">
        <v>7</v>
      </c>
      <c r="K36" s="945"/>
      <c r="L36" s="945"/>
      <c r="M36" s="808">
        <v>1</v>
      </c>
      <c r="N36" s="808"/>
      <c r="O36" s="891">
        <f>V24</f>
        <v>166</v>
      </c>
      <c r="P36" s="891"/>
      <c r="Q36" s="928"/>
      <c r="R36" s="928"/>
      <c r="S36" s="805"/>
      <c r="T36" s="805"/>
      <c r="U36" s="706"/>
      <c r="V36" s="691"/>
    </row>
    <row r="37" spans="1:22" ht="21.75" customHeight="1" x14ac:dyDescent="0.25">
      <c r="G37" s="123"/>
      <c r="H37" s="123"/>
      <c r="I37" s="123"/>
      <c r="J37" s="944" t="s">
        <v>34</v>
      </c>
      <c r="K37" s="944"/>
      <c r="L37" s="944"/>
      <c r="M37" s="807">
        <f>SUM(M35:N36)</f>
        <v>5</v>
      </c>
      <c r="N37" s="807"/>
      <c r="O37" s="894">
        <f>SUM(O35:P36)</f>
        <v>5110</v>
      </c>
      <c r="P37" s="807"/>
      <c r="Q37" s="901"/>
      <c r="R37" s="901"/>
      <c r="S37" s="907"/>
      <c r="T37" s="907"/>
      <c r="U37" s="678"/>
      <c r="V37" s="694"/>
    </row>
    <row r="38" spans="1:22" x14ac:dyDescent="0.25">
      <c r="G38" s="124"/>
      <c r="H38" s="124"/>
      <c r="I38" s="124"/>
    </row>
    <row r="40" spans="1:22" ht="15" customHeight="1" x14ac:dyDescent="0.4">
      <c r="B40" s="710"/>
      <c r="C40" s="710"/>
      <c r="D40" s="710"/>
      <c r="E40" s="710"/>
    </row>
    <row r="41" spans="1:22" ht="15" customHeight="1" x14ac:dyDescent="0.4">
      <c r="B41" s="710"/>
      <c r="C41" s="710"/>
      <c r="D41" s="710"/>
      <c r="E41" s="710"/>
    </row>
    <row r="42" spans="1:22" x14ac:dyDescent="0.25">
      <c r="B42" s="679"/>
    </row>
    <row r="43" spans="1:22" x14ac:dyDescent="0.25">
      <c r="B43" s="711"/>
    </row>
  </sheetData>
  <mergeCells count="34">
    <mergeCell ref="S34:T34"/>
    <mergeCell ref="S35:T35"/>
    <mergeCell ref="Q34:R34"/>
    <mergeCell ref="Q35:R35"/>
    <mergeCell ref="Q36:R36"/>
    <mergeCell ref="A1:V1"/>
    <mergeCell ref="A2:V2"/>
    <mergeCell ref="A3:V3"/>
    <mergeCell ref="M32:R32"/>
    <mergeCell ref="F12:G12"/>
    <mergeCell ref="S24:T24"/>
    <mergeCell ref="A5:V5"/>
    <mergeCell ref="A8:V8"/>
    <mergeCell ref="F10:G10"/>
    <mergeCell ref="F11:G11"/>
    <mergeCell ref="S19:T19"/>
    <mergeCell ref="S26:T26"/>
    <mergeCell ref="A6:V6"/>
    <mergeCell ref="A7:V7"/>
    <mergeCell ref="Q37:R37"/>
    <mergeCell ref="S37:T37"/>
    <mergeCell ref="M37:N37"/>
    <mergeCell ref="O36:P36"/>
    <mergeCell ref="S36:T36"/>
    <mergeCell ref="O37:P37"/>
    <mergeCell ref="M34:N34"/>
    <mergeCell ref="J37:L37"/>
    <mergeCell ref="J36:L36"/>
    <mergeCell ref="J35:L35"/>
    <mergeCell ref="M35:N35"/>
    <mergeCell ref="M36:N36"/>
    <mergeCell ref="O34:P34"/>
    <mergeCell ref="O35:P35"/>
    <mergeCell ref="J34:L34"/>
  </mergeCells>
  <pageMargins left="0.70866141732283472" right="0.70866141732283472" top="0.74803149606299213" bottom="0.74803149606299213" header="0.31496062992125984" footer="0.31496062992125984"/>
  <pageSetup paperSize="5" scale="5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showGridLines="0" topLeftCell="A25" zoomScale="85" zoomScaleNormal="85" workbookViewId="0">
      <selection activeCell="A7" sqref="A7:V7"/>
    </sheetView>
  </sheetViews>
  <sheetFormatPr baseColWidth="10" defaultColWidth="11.42578125" defaultRowHeight="15" x14ac:dyDescent="0.25"/>
  <cols>
    <col min="1" max="1" width="9" style="28" customWidth="1"/>
    <col min="2" max="2" width="34.5703125" style="28" customWidth="1"/>
    <col min="3" max="3" width="36.7109375" style="28" customWidth="1"/>
    <col min="4" max="4" width="14.85546875" style="28" customWidth="1"/>
    <col min="5" max="5" width="10.85546875" style="28" customWidth="1"/>
    <col min="6" max="6" width="12" style="28" customWidth="1"/>
    <col min="7" max="7" width="11.5703125" style="28" customWidth="1"/>
    <col min="8" max="8" width="1.42578125" style="28" customWidth="1"/>
    <col min="9" max="9" width="11.42578125" style="28"/>
    <col min="10" max="10" width="9.5703125" style="28" bestFit="1" customWidth="1"/>
    <col min="11" max="11" width="11.42578125" style="28"/>
    <col min="12" max="12" width="9.5703125" style="28" bestFit="1" customWidth="1"/>
    <col min="13" max="13" width="13" style="28" customWidth="1"/>
    <col min="14" max="14" width="14.28515625" style="28" bestFit="1" customWidth="1"/>
    <col min="15" max="15" width="14" style="28" customWidth="1"/>
    <col min="16" max="16" width="15.5703125" style="28" customWidth="1"/>
    <col min="17" max="17" width="15.28515625" style="28" customWidth="1"/>
    <col min="18" max="20" width="9.5703125" style="28" bestFit="1" customWidth="1"/>
    <col min="21" max="21" width="0.85546875" style="28" customWidth="1"/>
    <col min="22" max="22" width="19.28515625" style="28" customWidth="1"/>
    <col min="23" max="16384" width="11.42578125" style="28"/>
  </cols>
  <sheetData>
    <row r="1" spans="1:23" ht="18" x14ac:dyDescent="0.25">
      <c r="A1" s="957" t="s">
        <v>14</v>
      </c>
      <c r="B1" s="957"/>
      <c r="C1" s="957"/>
      <c r="D1" s="957"/>
      <c r="E1" s="957"/>
      <c r="F1" s="957"/>
      <c r="G1" s="957"/>
      <c r="H1" s="957"/>
      <c r="I1" s="957"/>
      <c r="J1" s="957"/>
      <c r="K1" s="957"/>
      <c r="L1" s="957"/>
      <c r="M1" s="957"/>
      <c r="N1" s="957"/>
      <c r="O1" s="957"/>
      <c r="P1" s="957"/>
      <c r="Q1" s="957"/>
      <c r="R1" s="957"/>
      <c r="S1" s="957"/>
      <c r="T1" s="957"/>
      <c r="U1" s="957"/>
      <c r="V1" s="957"/>
      <c r="W1" s="380"/>
    </row>
    <row r="2" spans="1:23" ht="15.75" x14ac:dyDescent="0.25">
      <c r="A2" s="958" t="s">
        <v>15</v>
      </c>
      <c r="B2" s="958"/>
      <c r="C2" s="958"/>
      <c r="D2" s="958"/>
      <c r="E2" s="958"/>
      <c r="F2" s="958"/>
      <c r="G2" s="958"/>
      <c r="H2" s="958"/>
      <c r="I2" s="958"/>
      <c r="J2" s="958"/>
      <c r="K2" s="958"/>
      <c r="L2" s="958"/>
      <c r="M2" s="958"/>
      <c r="N2" s="958"/>
      <c r="O2" s="958"/>
      <c r="P2" s="958"/>
      <c r="Q2" s="958"/>
      <c r="R2" s="958"/>
      <c r="S2" s="958"/>
      <c r="T2" s="958"/>
      <c r="U2" s="958"/>
      <c r="V2" s="958"/>
      <c r="W2" s="381"/>
    </row>
    <row r="3" spans="1:23" x14ac:dyDescent="0.25">
      <c r="A3" s="959" t="s">
        <v>186</v>
      </c>
      <c r="B3" s="959"/>
      <c r="C3" s="959"/>
      <c r="D3" s="959"/>
      <c r="E3" s="959"/>
      <c r="F3" s="959"/>
      <c r="G3" s="959"/>
      <c r="H3" s="959"/>
      <c r="I3" s="959"/>
      <c r="J3" s="959"/>
      <c r="K3" s="959"/>
      <c r="L3" s="959"/>
      <c r="M3" s="959"/>
      <c r="N3" s="959"/>
      <c r="O3" s="959"/>
      <c r="P3" s="959"/>
      <c r="Q3" s="959"/>
      <c r="R3" s="959"/>
      <c r="S3" s="959"/>
      <c r="T3" s="959"/>
      <c r="U3" s="959"/>
      <c r="V3" s="959"/>
      <c r="W3" s="382"/>
    </row>
    <row r="4" spans="1:23" x14ac:dyDescent="0.25">
      <c r="A4" s="14"/>
      <c r="B4" s="382"/>
      <c r="C4" s="382"/>
      <c r="D4" s="382"/>
      <c r="E4" s="382"/>
      <c r="F4" s="382"/>
      <c r="G4" s="382"/>
      <c r="H4" s="382"/>
      <c r="I4" s="382"/>
      <c r="J4" s="382"/>
      <c r="K4" s="382"/>
      <c r="L4" s="382"/>
      <c r="M4" s="382"/>
      <c r="N4" s="382"/>
      <c r="O4" s="382"/>
      <c r="P4" s="382"/>
      <c r="Q4" s="382"/>
      <c r="R4" s="382"/>
      <c r="S4" s="382"/>
      <c r="T4" s="382"/>
      <c r="U4" s="382"/>
      <c r="V4" s="382"/>
      <c r="W4" s="382"/>
    </row>
    <row r="5" spans="1:23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383"/>
    </row>
    <row r="6" spans="1:23" ht="44.25" customHeight="1" x14ac:dyDescent="0.25">
      <c r="A6" s="833" t="s">
        <v>490</v>
      </c>
      <c r="B6" s="834"/>
      <c r="C6" s="834"/>
      <c r="D6" s="834"/>
      <c r="E6" s="834"/>
      <c r="F6" s="834"/>
      <c r="G6" s="834"/>
      <c r="H6" s="834"/>
      <c r="I6" s="834"/>
      <c r="J6" s="834"/>
      <c r="K6" s="834"/>
      <c r="L6" s="834"/>
      <c r="M6" s="834"/>
      <c r="N6" s="834"/>
      <c r="O6" s="834"/>
      <c r="P6" s="834"/>
      <c r="Q6" s="834"/>
      <c r="R6" s="834"/>
      <c r="S6" s="834"/>
      <c r="T6" s="834"/>
      <c r="U6" s="834"/>
      <c r="V6" s="834"/>
    </row>
    <row r="7" spans="1:23" ht="21" x14ac:dyDescent="0.25">
      <c r="A7" s="955" t="s">
        <v>492</v>
      </c>
      <c r="B7" s="955"/>
      <c r="C7" s="955"/>
      <c r="D7" s="955"/>
      <c r="E7" s="955"/>
      <c r="F7" s="955"/>
      <c r="G7" s="955"/>
      <c r="H7" s="955"/>
      <c r="I7" s="955"/>
      <c r="J7" s="955"/>
      <c r="K7" s="955"/>
      <c r="L7" s="955"/>
      <c r="M7" s="955"/>
      <c r="N7" s="955"/>
      <c r="O7" s="955"/>
      <c r="P7" s="955"/>
      <c r="Q7" s="955"/>
      <c r="R7" s="955"/>
      <c r="S7" s="955"/>
      <c r="T7" s="955"/>
      <c r="U7" s="955"/>
      <c r="V7" s="955"/>
    </row>
    <row r="8" spans="1:23" ht="21" x14ac:dyDescent="0.35">
      <c r="A8" s="819" t="s">
        <v>191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</row>
    <row r="10" spans="1:23" ht="27" customHeight="1" x14ac:dyDescent="0.25">
      <c r="B10" s="29"/>
      <c r="C10" s="29"/>
      <c r="F10" s="882" t="s">
        <v>20</v>
      </c>
      <c r="G10" s="883"/>
      <c r="H10" s="384"/>
      <c r="I10" s="170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74" t="s">
        <v>76</v>
      </c>
      <c r="U10" s="385"/>
      <c r="V10" s="136" t="s">
        <v>486</v>
      </c>
    </row>
    <row r="11" spans="1:23" ht="27" customHeight="1" x14ac:dyDescent="0.25">
      <c r="B11" s="29"/>
      <c r="C11" s="29"/>
      <c r="F11" s="822" t="s">
        <v>21</v>
      </c>
      <c r="G11" s="823"/>
      <c r="H11" s="386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378"/>
      <c r="V11" s="663">
        <f>SUM(J11:T11)</f>
        <v>206</v>
      </c>
    </row>
    <row r="12" spans="1:23" ht="24.75" customHeight="1" x14ac:dyDescent="0.25">
      <c r="G12" s="832"/>
      <c r="H12" s="832"/>
      <c r="V12" s="349">
        <f>SUM(V11:V11)</f>
        <v>206</v>
      </c>
    </row>
    <row r="14" spans="1:23" ht="36.75" customHeight="1" x14ac:dyDescent="0.25">
      <c r="A14" s="167" t="s">
        <v>9</v>
      </c>
      <c r="B14" s="93" t="s">
        <v>63</v>
      </c>
      <c r="C14" s="93" t="s">
        <v>231</v>
      </c>
      <c r="D14" s="168" t="s">
        <v>1</v>
      </c>
      <c r="E14" s="169" t="s">
        <v>2</v>
      </c>
      <c r="F14" s="169" t="s">
        <v>3</v>
      </c>
      <c r="G14" s="169" t="s">
        <v>4</v>
      </c>
      <c r="H14" s="387"/>
      <c r="I14" s="170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74" t="s">
        <v>76</v>
      </c>
      <c r="U14" s="388"/>
      <c r="V14" s="94" t="s">
        <v>16</v>
      </c>
    </row>
    <row r="15" spans="1:23" ht="21" customHeight="1" x14ac:dyDescent="0.25">
      <c r="A15" s="389"/>
      <c r="B15" s="140" t="s">
        <v>35</v>
      </c>
      <c r="C15" s="140"/>
      <c r="D15" s="43"/>
      <c r="E15" s="390"/>
      <c r="F15" s="390"/>
      <c r="G15" s="390"/>
      <c r="H15" s="387"/>
      <c r="I15" s="391"/>
      <c r="J15" s="392"/>
      <c r="K15" s="392"/>
      <c r="L15" s="392"/>
      <c r="M15" s="392"/>
      <c r="N15" s="392"/>
      <c r="O15" s="392"/>
      <c r="P15" s="392"/>
      <c r="Q15" s="392"/>
      <c r="R15" s="392"/>
      <c r="S15" s="392"/>
      <c r="T15" s="393"/>
      <c r="U15" s="388"/>
      <c r="V15" s="394"/>
    </row>
    <row r="16" spans="1:23" ht="41.25" customHeight="1" x14ac:dyDescent="0.25">
      <c r="A16" s="43">
        <v>1</v>
      </c>
      <c r="B16" s="480" t="s">
        <v>346</v>
      </c>
      <c r="C16" s="480" t="s">
        <v>345</v>
      </c>
      <c r="D16" s="254" t="s">
        <v>472</v>
      </c>
      <c r="E16" s="735">
        <v>1</v>
      </c>
      <c r="F16" s="735">
        <v>7.5</v>
      </c>
      <c r="G16" s="471">
        <f>E16*F16</f>
        <v>7.5</v>
      </c>
      <c r="H16" s="387"/>
      <c r="I16" s="214">
        <v>0</v>
      </c>
      <c r="J16" s="103">
        <f>+J11*G16</f>
        <v>0</v>
      </c>
      <c r="K16" s="103">
        <f>+K11*G16</f>
        <v>150</v>
      </c>
      <c r="L16" s="103">
        <f>+L11*G16</f>
        <v>150</v>
      </c>
      <c r="M16" s="103">
        <f t="shared" ref="M16:T16" si="0">$G$16*M11</f>
        <v>157.5</v>
      </c>
      <c r="N16" s="103">
        <f t="shared" si="0"/>
        <v>165</v>
      </c>
      <c r="O16" s="103">
        <f t="shared" si="0"/>
        <v>157.5</v>
      </c>
      <c r="P16" s="103">
        <f t="shared" si="0"/>
        <v>172.5</v>
      </c>
      <c r="Q16" s="103">
        <f t="shared" si="0"/>
        <v>150</v>
      </c>
      <c r="R16" s="103">
        <f t="shared" si="0"/>
        <v>150</v>
      </c>
      <c r="S16" s="103">
        <f t="shared" si="0"/>
        <v>150</v>
      </c>
      <c r="T16" s="215">
        <f t="shared" si="0"/>
        <v>142.5</v>
      </c>
      <c r="U16" s="388"/>
      <c r="V16" s="697">
        <f>SUM(J16:T16)</f>
        <v>1545</v>
      </c>
    </row>
    <row r="17" spans="1:22" ht="15" customHeight="1" x14ac:dyDescent="0.25">
      <c r="A17" s="18"/>
      <c r="B17" s="481"/>
      <c r="C17" s="481"/>
      <c r="D17" s="6"/>
      <c r="E17" s="6"/>
      <c r="F17" s="6"/>
      <c r="G17" s="115"/>
      <c r="H17" s="398"/>
      <c r="I17" s="127"/>
      <c r="J17" s="127"/>
      <c r="K17" s="127"/>
      <c r="L17" s="127"/>
      <c r="M17" s="127"/>
      <c r="N17" s="127"/>
      <c r="O17" s="127"/>
      <c r="P17" s="127"/>
      <c r="Q17" s="127"/>
      <c r="R17" s="210"/>
      <c r="S17" s="960" t="s">
        <v>42</v>
      </c>
      <c r="T17" s="961"/>
      <c r="U17" s="399"/>
      <c r="V17" s="689">
        <f>SUM(V16:V16)</f>
        <v>1545</v>
      </c>
    </row>
    <row r="18" spans="1:22" x14ac:dyDescent="0.25">
      <c r="A18" s="336"/>
      <c r="D18" s="272"/>
      <c r="E18" s="272"/>
      <c r="F18" s="272"/>
      <c r="G18" s="272"/>
      <c r="H18" s="398"/>
      <c r="I18" s="400"/>
      <c r="J18" s="400"/>
      <c r="K18" s="400"/>
      <c r="L18" s="400"/>
      <c r="M18" s="400"/>
      <c r="N18" s="400"/>
      <c r="O18" s="400"/>
      <c r="P18" s="400"/>
      <c r="Q18" s="400"/>
      <c r="R18" s="400"/>
      <c r="S18" s="401"/>
      <c r="T18" s="401"/>
      <c r="U18" s="402"/>
      <c r="V18" s="150"/>
    </row>
    <row r="19" spans="1:22" ht="36.75" customHeight="1" x14ac:dyDescent="0.25">
      <c r="A19" s="167" t="s">
        <v>9</v>
      </c>
      <c r="B19" s="93" t="s">
        <v>63</v>
      </c>
      <c r="C19" s="93" t="s">
        <v>231</v>
      </c>
      <c r="D19" s="168" t="s">
        <v>1</v>
      </c>
      <c r="E19" s="169" t="s">
        <v>2</v>
      </c>
      <c r="F19" s="169" t="s">
        <v>3</v>
      </c>
      <c r="G19" s="169" t="s">
        <v>4</v>
      </c>
      <c r="H19" s="387"/>
      <c r="I19" s="170" t="s">
        <v>66</v>
      </c>
      <c r="J19" s="136" t="s">
        <v>67</v>
      </c>
      <c r="K19" s="136" t="s">
        <v>68</v>
      </c>
      <c r="L19" s="136" t="s">
        <v>69</v>
      </c>
      <c r="M19" s="136" t="s">
        <v>70</v>
      </c>
      <c r="N19" s="136" t="s">
        <v>71</v>
      </c>
      <c r="O19" s="136" t="s">
        <v>72</v>
      </c>
      <c r="P19" s="136" t="s">
        <v>73</v>
      </c>
      <c r="Q19" s="136" t="s">
        <v>74</v>
      </c>
      <c r="R19" s="136" t="s">
        <v>75</v>
      </c>
      <c r="S19" s="136" t="s">
        <v>5</v>
      </c>
      <c r="T19" s="174" t="s">
        <v>76</v>
      </c>
      <c r="U19" s="388"/>
      <c r="V19" s="94" t="s">
        <v>16</v>
      </c>
    </row>
    <row r="20" spans="1:22" ht="22.5" customHeight="1" x14ac:dyDescent="0.25">
      <c r="A20" s="43"/>
      <c r="B20" s="92" t="s">
        <v>11</v>
      </c>
      <c r="C20" s="92"/>
      <c r="D20" s="471"/>
      <c r="E20" s="258"/>
      <c r="F20" s="258"/>
      <c r="G20" s="258"/>
      <c r="H20" s="387"/>
      <c r="I20" s="391"/>
      <c r="J20" s="477"/>
      <c r="K20" s="477"/>
      <c r="L20" s="477"/>
      <c r="M20" s="477"/>
      <c r="N20" s="477"/>
      <c r="O20" s="477"/>
      <c r="P20" s="477"/>
      <c r="Q20" s="477"/>
      <c r="R20" s="477"/>
      <c r="S20" s="477"/>
      <c r="T20" s="403"/>
      <c r="U20" s="388"/>
      <c r="V20" s="394"/>
    </row>
    <row r="21" spans="1:22" ht="25.5" x14ac:dyDescent="0.25">
      <c r="A21" s="43">
        <v>2</v>
      </c>
      <c r="B21" s="480" t="s">
        <v>348</v>
      </c>
      <c r="C21" s="480" t="s">
        <v>347</v>
      </c>
      <c r="D21" s="254" t="s">
        <v>472</v>
      </c>
      <c r="E21" s="471">
        <v>1</v>
      </c>
      <c r="F21" s="471">
        <v>7.5</v>
      </c>
      <c r="G21" s="471">
        <f>E21*F21</f>
        <v>7.5</v>
      </c>
      <c r="H21" s="119"/>
      <c r="I21" s="214">
        <f>+I11*G21</f>
        <v>0</v>
      </c>
      <c r="J21" s="103">
        <f>+J11*G21</f>
        <v>0</v>
      </c>
      <c r="K21" s="103">
        <f>+K11*G21</f>
        <v>150</v>
      </c>
      <c r="L21" s="103">
        <f>+L11*G21</f>
        <v>150</v>
      </c>
      <c r="M21" s="103">
        <f t="shared" ref="M21:T21" si="1">$G$21*M11</f>
        <v>157.5</v>
      </c>
      <c r="N21" s="103">
        <f t="shared" si="1"/>
        <v>165</v>
      </c>
      <c r="O21" s="103">
        <f t="shared" si="1"/>
        <v>157.5</v>
      </c>
      <c r="P21" s="103">
        <f t="shared" si="1"/>
        <v>172.5</v>
      </c>
      <c r="Q21" s="103">
        <f t="shared" si="1"/>
        <v>150</v>
      </c>
      <c r="R21" s="103">
        <f t="shared" si="1"/>
        <v>150</v>
      </c>
      <c r="S21" s="103">
        <f t="shared" si="1"/>
        <v>150</v>
      </c>
      <c r="T21" s="215">
        <f t="shared" si="1"/>
        <v>142.5</v>
      </c>
      <c r="U21" s="396"/>
      <c r="V21" s="252">
        <f>SUM(J21:T21)</f>
        <v>1545</v>
      </c>
    </row>
    <row r="22" spans="1:22" ht="17.25" customHeight="1" x14ac:dyDescent="0.25">
      <c r="A22" s="18"/>
      <c r="B22" s="482"/>
      <c r="C22" s="482"/>
      <c r="D22" s="6"/>
      <c r="E22" s="115"/>
      <c r="F22" s="115"/>
      <c r="G22" s="115"/>
      <c r="H22" s="398"/>
      <c r="I22" s="270"/>
      <c r="J22" s="270"/>
      <c r="K22" s="270"/>
      <c r="L22" s="270"/>
      <c r="M22" s="270"/>
      <c r="N22" s="270"/>
      <c r="O22" s="270"/>
      <c r="P22" s="270"/>
      <c r="Q22" s="270"/>
      <c r="R22" s="270"/>
      <c r="S22" s="960" t="s">
        <v>43</v>
      </c>
      <c r="T22" s="961"/>
      <c r="U22" s="399"/>
      <c r="V22" s="472">
        <f>SUM(V21:V21)</f>
        <v>1545</v>
      </c>
    </row>
    <row r="23" spans="1:22" ht="16.5" customHeight="1" x14ac:dyDescent="0.25">
      <c r="A23" s="404"/>
      <c r="B23" s="405"/>
      <c r="C23" s="405"/>
      <c r="D23" s="406"/>
      <c r="E23" s="406"/>
      <c r="F23" s="406"/>
      <c r="G23" s="406"/>
      <c r="H23" s="398"/>
      <c r="I23" s="407"/>
      <c r="J23" s="407"/>
      <c r="K23" s="407"/>
      <c r="L23" s="407"/>
      <c r="M23" s="407"/>
      <c r="N23" s="407"/>
      <c r="O23" s="407"/>
      <c r="P23" s="407"/>
      <c r="Q23" s="407"/>
      <c r="R23" s="407"/>
      <c r="S23" s="402"/>
      <c r="T23" s="402"/>
      <c r="U23" s="402"/>
      <c r="V23" s="406"/>
    </row>
    <row r="24" spans="1:22" s="164" customFormat="1" ht="16.5" customHeight="1" x14ac:dyDescent="0.25">
      <c r="A24" s="149"/>
      <c r="B24" s="269"/>
      <c r="C24" s="269"/>
      <c r="D24" s="150"/>
      <c r="E24" s="150"/>
      <c r="F24" s="150"/>
      <c r="G24" s="150"/>
      <c r="H24" s="125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401"/>
      <c r="T24" s="401"/>
      <c r="U24" s="401"/>
      <c r="V24" s="150"/>
    </row>
    <row r="25" spans="1:22" ht="36.75" customHeight="1" x14ac:dyDescent="0.25">
      <c r="A25" s="262" t="s">
        <v>9</v>
      </c>
      <c r="B25" s="263" t="s">
        <v>63</v>
      </c>
      <c r="C25" s="263"/>
      <c r="D25" s="264" t="s">
        <v>1</v>
      </c>
      <c r="E25" s="265" t="s">
        <v>2</v>
      </c>
      <c r="F25" s="265" t="s">
        <v>3</v>
      </c>
      <c r="G25" s="265" t="s">
        <v>4</v>
      </c>
      <c r="H25" s="387"/>
      <c r="I25" s="170" t="s">
        <v>66</v>
      </c>
      <c r="J25" s="266" t="s">
        <v>67</v>
      </c>
      <c r="K25" s="266" t="s">
        <v>68</v>
      </c>
      <c r="L25" s="266" t="s">
        <v>69</v>
      </c>
      <c r="M25" s="266" t="s">
        <v>70</v>
      </c>
      <c r="N25" s="266" t="s">
        <v>71</v>
      </c>
      <c r="O25" s="266" t="s">
        <v>72</v>
      </c>
      <c r="P25" s="266" t="s">
        <v>73</v>
      </c>
      <c r="Q25" s="266" t="s">
        <v>74</v>
      </c>
      <c r="R25" s="266" t="s">
        <v>75</v>
      </c>
      <c r="S25" s="136" t="s">
        <v>5</v>
      </c>
      <c r="T25" s="174" t="s">
        <v>76</v>
      </c>
      <c r="U25" s="388"/>
      <c r="V25" s="267" t="s">
        <v>16</v>
      </c>
    </row>
    <row r="26" spans="1:22" ht="22.5" customHeight="1" x14ac:dyDescent="0.25">
      <c r="A26" s="43"/>
      <c r="B26" s="92" t="s">
        <v>7</v>
      </c>
      <c r="C26" s="92"/>
      <c r="D26" s="471"/>
      <c r="E26" s="258"/>
      <c r="F26" s="258"/>
      <c r="G26" s="258"/>
      <c r="H26" s="387"/>
      <c r="I26" s="391"/>
      <c r="J26" s="477"/>
      <c r="K26" s="477"/>
      <c r="L26" s="477"/>
      <c r="M26" s="477"/>
      <c r="N26" s="477"/>
      <c r="O26" s="477"/>
      <c r="P26" s="477"/>
      <c r="Q26" s="477"/>
      <c r="R26" s="477"/>
      <c r="S26" s="477"/>
      <c r="T26" s="403"/>
      <c r="U26" s="388"/>
      <c r="V26" s="394"/>
    </row>
    <row r="27" spans="1:22" ht="37.5" customHeight="1" x14ac:dyDescent="0.25">
      <c r="A27" s="43">
        <v>3</v>
      </c>
      <c r="B27" s="480" t="s">
        <v>350</v>
      </c>
      <c r="C27" s="480" t="s">
        <v>349</v>
      </c>
      <c r="D27" s="254" t="s">
        <v>216</v>
      </c>
      <c r="E27" s="471">
        <v>1</v>
      </c>
      <c r="F27" s="471">
        <v>6</v>
      </c>
      <c r="G27" s="471">
        <f>E27*F27</f>
        <v>6</v>
      </c>
      <c r="H27" s="119"/>
      <c r="I27" s="103">
        <f>+I11*G27</f>
        <v>0</v>
      </c>
      <c r="J27" s="103">
        <f>+J11*G27</f>
        <v>0</v>
      </c>
      <c r="K27" s="103">
        <f>+K11*G27</f>
        <v>120</v>
      </c>
      <c r="L27" s="103">
        <f>+L11*G27</f>
        <v>120</v>
      </c>
      <c r="M27" s="103">
        <f>+M11*G27</f>
        <v>126</v>
      </c>
      <c r="N27" s="103">
        <f>+N11*G27</f>
        <v>132</v>
      </c>
      <c r="O27" s="103">
        <f>+O11*G27</f>
        <v>126</v>
      </c>
      <c r="P27" s="103">
        <f>+P11*G27</f>
        <v>138</v>
      </c>
      <c r="Q27" s="103">
        <f>+Q11*G27</f>
        <v>120</v>
      </c>
      <c r="R27" s="103">
        <f>+R11*G27</f>
        <v>120</v>
      </c>
      <c r="S27" s="103">
        <f>+S11*G27</f>
        <v>120</v>
      </c>
      <c r="T27" s="103">
        <f>+T11*G27</f>
        <v>114</v>
      </c>
      <c r="U27" s="396"/>
      <c r="V27" s="252">
        <f>SUM(J27:T27)</f>
        <v>1236</v>
      </c>
    </row>
    <row r="28" spans="1:22" ht="17.25" customHeight="1" x14ac:dyDescent="0.25">
      <c r="A28" s="397"/>
      <c r="B28" s="482"/>
      <c r="C28" s="482"/>
      <c r="D28" s="115"/>
      <c r="E28" s="115"/>
      <c r="F28" s="115"/>
      <c r="G28" s="115"/>
      <c r="H28" s="398"/>
      <c r="I28" s="127"/>
      <c r="J28" s="127"/>
      <c r="K28" s="127"/>
      <c r="L28" s="127"/>
      <c r="M28" s="127"/>
      <c r="N28" s="127"/>
      <c r="O28" s="127"/>
      <c r="P28" s="127"/>
      <c r="Q28" s="127"/>
      <c r="R28" s="210"/>
      <c r="S28" s="960" t="s">
        <v>44</v>
      </c>
      <c r="T28" s="961"/>
      <c r="U28" s="399"/>
      <c r="V28" s="472">
        <f>SUM(V27:V27)</f>
        <v>1236</v>
      </c>
    </row>
    <row r="29" spans="1:22" ht="17.25" customHeight="1" x14ac:dyDescent="0.25">
      <c r="A29" s="397"/>
      <c r="D29" s="398"/>
      <c r="E29" s="398"/>
      <c r="F29" s="398"/>
      <c r="G29" s="398"/>
      <c r="H29" s="398"/>
      <c r="I29" s="408"/>
      <c r="J29" s="408"/>
      <c r="K29" s="408"/>
      <c r="L29" s="408"/>
      <c r="M29" s="408"/>
      <c r="N29" s="408"/>
      <c r="O29" s="408"/>
      <c r="P29" s="408"/>
      <c r="Q29" s="408"/>
      <c r="R29" s="408"/>
      <c r="S29" s="409"/>
      <c r="T29" s="409"/>
      <c r="U29" s="410"/>
      <c r="V29" s="126"/>
    </row>
    <row r="30" spans="1:22" ht="39" customHeight="1" x14ac:dyDescent="0.25">
      <c r="A30" s="167" t="s">
        <v>9</v>
      </c>
      <c r="B30" s="93" t="s">
        <v>63</v>
      </c>
      <c r="C30" s="93"/>
      <c r="D30" s="168" t="s">
        <v>1</v>
      </c>
      <c r="E30" s="169" t="s">
        <v>2</v>
      </c>
      <c r="F30" s="169" t="s">
        <v>3</v>
      </c>
      <c r="G30" s="169" t="s">
        <v>4</v>
      </c>
      <c r="H30" s="662"/>
      <c r="I30" s="170" t="s">
        <v>66</v>
      </c>
      <c r="J30" s="136" t="s">
        <v>67</v>
      </c>
      <c r="K30" s="136" t="s">
        <v>68</v>
      </c>
      <c r="L30" s="136" t="s">
        <v>69</v>
      </c>
      <c r="M30" s="136" t="s">
        <v>70</v>
      </c>
      <c r="N30" s="136" t="s">
        <v>71</v>
      </c>
      <c r="O30" s="136" t="s">
        <v>72</v>
      </c>
      <c r="P30" s="136" t="s">
        <v>73</v>
      </c>
      <c r="Q30" s="136" t="s">
        <v>74</v>
      </c>
      <c r="R30" s="136" t="s">
        <v>75</v>
      </c>
      <c r="S30" s="136" t="s">
        <v>5</v>
      </c>
      <c r="T30" s="174" t="s">
        <v>76</v>
      </c>
      <c r="U30" s="411"/>
      <c r="V30" s="370" t="s">
        <v>16</v>
      </c>
    </row>
    <row r="31" spans="1:22" ht="17.25" customHeight="1" x14ac:dyDescent="0.25">
      <c r="A31" s="43"/>
      <c r="B31" s="92" t="s">
        <v>10</v>
      </c>
      <c r="C31" s="92"/>
      <c r="D31" s="614"/>
      <c r="E31" s="621"/>
      <c r="F31" s="621"/>
      <c r="G31" s="621"/>
      <c r="H31" s="662"/>
      <c r="I31" s="391"/>
      <c r="J31" s="477"/>
      <c r="K31" s="477"/>
      <c r="L31" s="477"/>
      <c r="M31" s="477"/>
      <c r="N31" s="477"/>
      <c r="O31" s="477"/>
      <c r="P31" s="477"/>
      <c r="Q31" s="477"/>
      <c r="R31" s="477"/>
      <c r="S31" s="477"/>
      <c r="T31" s="403"/>
      <c r="U31" s="388"/>
      <c r="V31" s="394"/>
    </row>
    <row r="32" spans="1:22" ht="25.5" x14ac:dyDescent="0.25">
      <c r="A32" s="43">
        <v>4</v>
      </c>
      <c r="B32" s="480" t="s">
        <v>352</v>
      </c>
      <c r="C32" s="480" t="s">
        <v>351</v>
      </c>
      <c r="D32" s="254" t="s">
        <v>217</v>
      </c>
      <c r="E32" s="614">
        <v>1</v>
      </c>
      <c r="F32" s="614">
        <v>4</v>
      </c>
      <c r="G32" s="614">
        <f>E32*F32</f>
        <v>4</v>
      </c>
      <c r="H32" s="6"/>
      <c r="I32" s="103">
        <f>+I11*G32</f>
        <v>0</v>
      </c>
      <c r="J32" s="103">
        <f>+J11*G32</f>
        <v>0</v>
      </c>
      <c r="K32" s="103">
        <f>+K11*G32</f>
        <v>80</v>
      </c>
      <c r="L32" s="103">
        <f>+L11*G32</f>
        <v>80</v>
      </c>
      <c r="M32" s="103">
        <f>+M11*G32</f>
        <v>84</v>
      </c>
      <c r="N32" s="103">
        <f>+N11*G32</f>
        <v>88</v>
      </c>
      <c r="O32" s="103">
        <f>+O11*G32</f>
        <v>84</v>
      </c>
      <c r="P32" s="103">
        <f>+P11*G32</f>
        <v>92</v>
      </c>
      <c r="Q32" s="103">
        <f>+Q11*G32</f>
        <v>80</v>
      </c>
      <c r="R32" s="103">
        <f>+R11*G32</f>
        <v>80</v>
      </c>
      <c r="S32" s="103">
        <f>+S11*G32</f>
        <v>80</v>
      </c>
      <c r="T32" s="103">
        <f>+T11*G32</f>
        <v>76</v>
      </c>
      <c r="U32" s="396"/>
      <c r="V32" s="252">
        <f>SUM(J32:T32)</f>
        <v>824</v>
      </c>
    </row>
    <row r="33" spans="1:22" x14ac:dyDescent="0.25">
      <c r="A33" s="397"/>
      <c r="B33" s="482"/>
      <c r="C33" s="482"/>
      <c r="D33" s="6"/>
      <c r="E33" s="6"/>
      <c r="F33" s="6"/>
      <c r="G33" s="6"/>
      <c r="H33" s="398"/>
      <c r="I33" s="127"/>
      <c r="J33" s="127"/>
      <c r="K33" s="127"/>
      <c r="L33" s="127"/>
      <c r="M33" s="127"/>
      <c r="N33" s="127"/>
      <c r="O33" s="127"/>
      <c r="P33" s="127"/>
      <c r="Q33" s="127"/>
      <c r="R33" s="210"/>
      <c r="S33" s="956" t="s">
        <v>159</v>
      </c>
      <c r="T33" s="956"/>
      <c r="U33" s="399"/>
      <c r="V33" s="472">
        <f>SUM(V32:V32)</f>
        <v>824</v>
      </c>
    </row>
    <row r="34" spans="1:22" x14ac:dyDescent="0.25">
      <c r="A34" s="397"/>
      <c r="B34" s="482"/>
      <c r="C34" s="482"/>
      <c r="D34" s="6"/>
      <c r="E34" s="6"/>
      <c r="F34" s="6"/>
      <c r="G34" s="6"/>
      <c r="H34" s="398"/>
      <c r="I34" s="249"/>
      <c r="J34" s="249"/>
      <c r="K34" s="249"/>
      <c r="L34" s="249"/>
      <c r="M34" s="249"/>
      <c r="N34" s="249"/>
      <c r="O34" s="249"/>
      <c r="P34" s="249"/>
      <c r="Q34" s="249"/>
      <c r="R34" s="249"/>
      <c r="S34" s="483"/>
      <c r="T34" s="483"/>
      <c r="U34" s="483"/>
      <c r="V34" s="18"/>
    </row>
    <row r="35" spans="1:22" ht="39" customHeight="1" x14ac:dyDescent="0.25">
      <c r="A35" s="167" t="s">
        <v>9</v>
      </c>
      <c r="B35" s="93" t="s">
        <v>63</v>
      </c>
      <c r="C35" s="93"/>
      <c r="D35" s="168" t="s">
        <v>1</v>
      </c>
      <c r="E35" s="169" t="s">
        <v>2</v>
      </c>
      <c r="F35" s="169" t="s">
        <v>3</v>
      </c>
      <c r="G35" s="169" t="s">
        <v>4</v>
      </c>
      <c r="H35" s="387"/>
      <c r="I35" s="170" t="s">
        <v>66</v>
      </c>
      <c r="J35" s="136" t="s">
        <v>67</v>
      </c>
      <c r="K35" s="136" t="s">
        <v>68</v>
      </c>
      <c r="L35" s="136" t="s">
        <v>69</v>
      </c>
      <c r="M35" s="136" t="s">
        <v>70</v>
      </c>
      <c r="N35" s="136" t="s">
        <v>71</v>
      </c>
      <c r="O35" s="136" t="s">
        <v>72</v>
      </c>
      <c r="P35" s="136" t="s">
        <v>73</v>
      </c>
      <c r="Q35" s="136" t="s">
        <v>74</v>
      </c>
      <c r="R35" s="136" t="s">
        <v>75</v>
      </c>
      <c r="S35" s="136" t="s">
        <v>5</v>
      </c>
      <c r="T35" s="174" t="s">
        <v>76</v>
      </c>
      <c r="U35" s="411"/>
      <c r="V35" s="370" t="s">
        <v>16</v>
      </c>
    </row>
    <row r="36" spans="1:22" ht="17.25" customHeight="1" x14ac:dyDescent="0.25">
      <c r="A36" s="43"/>
      <c r="B36" s="92" t="s">
        <v>8</v>
      </c>
      <c r="C36" s="92"/>
      <c r="D36" s="614"/>
      <c r="E36" s="621"/>
      <c r="F36" s="621"/>
      <c r="G36" s="621"/>
      <c r="H36" s="387"/>
      <c r="I36" s="391"/>
      <c r="J36" s="477"/>
      <c r="K36" s="477"/>
      <c r="L36" s="477"/>
      <c r="M36" s="477"/>
      <c r="N36" s="477"/>
      <c r="O36" s="477"/>
      <c r="P36" s="477"/>
      <c r="Q36" s="477"/>
      <c r="R36" s="477"/>
      <c r="S36" s="477"/>
      <c r="T36" s="403"/>
      <c r="U36" s="388"/>
      <c r="V36" s="394"/>
    </row>
    <row r="37" spans="1:22" ht="38.25" customHeight="1" x14ac:dyDescent="0.25">
      <c r="A37" s="43">
        <v>4</v>
      </c>
      <c r="B37" s="480" t="s">
        <v>452</v>
      </c>
      <c r="C37" s="480" t="s">
        <v>451</v>
      </c>
      <c r="D37" s="254" t="s">
        <v>218</v>
      </c>
      <c r="E37" s="614">
        <v>1</v>
      </c>
      <c r="F37" s="614">
        <v>3</v>
      </c>
      <c r="G37" s="614">
        <f>E37*F37</f>
        <v>3</v>
      </c>
      <c r="H37" s="119"/>
      <c r="I37" s="103">
        <f>+I11*G37</f>
        <v>0</v>
      </c>
      <c r="J37" s="103">
        <f>+J11*G37</f>
        <v>0</v>
      </c>
      <c r="K37" s="103">
        <f>+K11*G37</f>
        <v>60</v>
      </c>
      <c r="L37" s="103">
        <f>+L11*G37</f>
        <v>60</v>
      </c>
      <c r="M37" s="103">
        <f>+M11*G37</f>
        <v>63</v>
      </c>
      <c r="N37" s="103">
        <f>+N11*G37</f>
        <v>66</v>
      </c>
      <c r="O37" s="103">
        <f>+O11*G37</f>
        <v>63</v>
      </c>
      <c r="P37" s="103">
        <f>+P11*G37</f>
        <v>69</v>
      </c>
      <c r="Q37" s="103">
        <f>+Q11*G37</f>
        <v>60</v>
      </c>
      <c r="R37" s="103">
        <f>+R11*G37</f>
        <v>60</v>
      </c>
      <c r="S37" s="103">
        <f>+S11*G37</f>
        <v>60</v>
      </c>
      <c r="T37" s="103">
        <f>+T11*G37</f>
        <v>57</v>
      </c>
      <c r="U37" s="396"/>
      <c r="V37" s="252">
        <f>SUM(J37:T37)</f>
        <v>618</v>
      </c>
    </row>
    <row r="38" spans="1:22" x14ac:dyDescent="0.25">
      <c r="A38" s="397"/>
      <c r="B38" s="482"/>
      <c r="C38" s="482"/>
      <c r="D38" s="115"/>
      <c r="E38" s="180">
        <f>SUM(E16,E21,E27,E32,E37)</f>
        <v>5</v>
      </c>
      <c r="F38" s="115"/>
      <c r="G38" s="115"/>
      <c r="H38" s="398"/>
      <c r="I38" s="127"/>
      <c r="J38" s="127"/>
      <c r="K38" s="127"/>
      <c r="L38" s="127"/>
      <c r="M38" s="127"/>
      <c r="N38" s="127"/>
      <c r="O38" s="127"/>
      <c r="P38" s="127"/>
      <c r="Q38" s="127"/>
      <c r="R38" s="210"/>
      <c r="S38" s="956" t="s">
        <v>160</v>
      </c>
      <c r="T38" s="956"/>
      <c r="U38" s="399"/>
      <c r="V38" s="472">
        <f>SUM(V37:V37)</f>
        <v>618</v>
      </c>
    </row>
    <row r="39" spans="1:22" x14ac:dyDescent="0.25">
      <c r="A39" s="397"/>
      <c r="B39" s="482"/>
      <c r="C39" s="482"/>
      <c r="D39" s="6"/>
      <c r="E39" s="6"/>
      <c r="F39" s="6"/>
      <c r="G39" s="6"/>
      <c r="H39" s="398"/>
      <c r="I39" s="249"/>
      <c r="J39" s="249"/>
      <c r="K39" s="249"/>
      <c r="L39" s="249"/>
      <c r="M39" s="249"/>
      <c r="N39" s="249"/>
      <c r="O39" s="249"/>
      <c r="P39" s="249"/>
      <c r="Q39" s="249"/>
      <c r="R39" s="249"/>
      <c r="S39" s="483"/>
      <c r="T39" s="483"/>
      <c r="U39" s="483"/>
      <c r="V39" s="18"/>
    </row>
    <row r="40" spans="1:22" ht="18" customHeight="1" x14ac:dyDescent="0.25">
      <c r="B40" s="412"/>
      <c r="C40" s="412"/>
      <c r="D40" s="260"/>
      <c r="E40" s="260"/>
      <c r="F40" s="413"/>
      <c r="G40" s="413"/>
      <c r="H40" s="398"/>
      <c r="I40" s="414"/>
      <c r="J40" s="414"/>
      <c r="K40" s="414"/>
      <c r="L40" s="414"/>
      <c r="M40" s="414"/>
      <c r="N40" s="414"/>
      <c r="O40" s="414"/>
      <c r="P40" s="414"/>
      <c r="Q40" s="398"/>
      <c r="R40" s="398"/>
      <c r="S40" s="62"/>
      <c r="T40" s="62"/>
      <c r="U40" s="415"/>
      <c r="V40" s="478"/>
    </row>
    <row r="41" spans="1:22" ht="27.75" customHeight="1" x14ac:dyDescent="0.25">
      <c r="A41" s="416"/>
      <c r="B41" s="8"/>
      <c r="C41" s="8"/>
      <c r="D41" s="259"/>
      <c r="E41" s="21"/>
      <c r="F41" s="260"/>
      <c r="G41" s="413"/>
      <c r="H41" s="398"/>
      <c r="I41" s="398"/>
      <c r="J41" s="398"/>
      <c r="K41" s="398"/>
      <c r="L41" s="398"/>
      <c r="M41" s="398"/>
      <c r="N41" s="398"/>
      <c r="O41" s="398"/>
      <c r="P41" s="398"/>
      <c r="Q41" s="398"/>
      <c r="R41" s="962" t="s">
        <v>37</v>
      </c>
      <c r="S41" s="962"/>
      <c r="T41" s="962"/>
      <c r="U41" s="62"/>
      <c r="V41" s="355">
        <f>(V17+V22+V28+V33+V38)</f>
        <v>5768</v>
      </c>
    </row>
    <row r="42" spans="1:22" ht="19.5" customHeight="1" x14ac:dyDescent="0.25">
      <c r="A42" s="416"/>
      <c r="B42" s="417"/>
      <c r="C42" s="417"/>
      <c r="D42" s="405"/>
      <c r="E42" s="413"/>
      <c r="F42" s="413"/>
      <c r="G42" s="413"/>
      <c r="H42" s="398"/>
      <c r="I42" s="398"/>
      <c r="J42" s="398"/>
      <c r="K42" s="398"/>
      <c r="L42" s="398"/>
      <c r="M42" s="398"/>
      <c r="N42" s="398"/>
      <c r="O42" s="398"/>
      <c r="P42" s="398"/>
      <c r="Q42" s="398"/>
      <c r="R42" s="398"/>
      <c r="S42" s="415"/>
      <c r="T42" s="415"/>
      <c r="U42" s="415"/>
      <c r="V42" s="474"/>
    </row>
    <row r="43" spans="1:22" ht="19.5" customHeight="1" x14ac:dyDescent="0.25">
      <c r="A43" s="416"/>
      <c r="B43" s="516"/>
      <c r="C43" s="516"/>
      <c r="D43" s="417"/>
      <c r="E43" s="398"/>
      <c r="F43" s="398"/>
      <c r="G43" s="398"/>
      <c r="H43" s="398"/>
      <c r="I43" s="664">
        <f>(I16+I21+I27+I32+I37)</f>
        <v>0</v>
      </c>
      <c r="J43" s="664">
        <f t="shared" ref="J43:T43" si="2">(J16+J21+J27+J32+J37)</f>
        <v>0</v>
      </c>
      <c r="K43" s="664">
        <f t="shared" si="2"/>
        <v>560</v>
      </c>
      <c r="L43" s="664">
        <f t="shared" si="2"/>
        <v>560</v>
      </c>
      <c r="M43" s="664">
        <f t="shared" si="2"/>
        <v>588</v>
      </c>
      <c r="N43" s="664">
        <f t="shared" si="2"/>
        <v>616</v>
      </c>
      <c r="O43" s="664">
        <f t="shared" si="2"/>
        <v>588</v>
      </c>
      <c r="P43" s="664">
        <f t="shared" si="2"/>
        <v>644</v>
      </c>
      <c r="Q43" s="664">
        <f t="shared" si="2"/>
        <v>560</v>
      </c>
      <c r="R43" s="664">
        <f t="shared" si="2"/>
        <v>560</v>
      </c>
      <c r="S43" s="664">
        <f t="shared" si="2"/>
        <v>560</v>
      </c>
      <c r="T43" s="664">
        <f t="shared" si="2"/>
        <v>532</v>
      </c>
      <c r="U43" s="418"/>
      <c r="V43" s="355">
        <f>SUM(J43:U43)</f>
        <v>5768</v>
      </c>
    </row>
    <row r="44" spans="1:22" x14ac:dyDescent="0.25">
      <c r="A44" s="416"/>
      <c r="B44" s="417"/>
      <c r="C44" s="417"/>
      <c r="D44" s="417"/>
      <c r="E44" s="398"/>
      <c r="F44" s="398"/>
      <c r="G44" s="398"/>
      <c r="H44" s="398"/>
      <c r="I44" s="398"/>
      <c r="J44" s="398"/>
      <c r="K44" s="398"/>
      <c r="L44" s="398"/>
      <c r="M44" s="398"/>
      <c r="N44" s="398"/>
      <c r="O44" s="398"/>
      <c r="P44" s="398"/>
      <c r="Q44" s="398"/>
      <c r="R44" s="398"/>
      <c r="S44" s="398"/>
      <c r="T44" s="398"/>
      <c r="U44" s="398"/>
      <c r="V44" s="474"/>
    </row>
    <row r="45" spans="1:22" x14ac:dyDescent="0.25">
      <c r="A45" s="416"/>
      <c r="B45" s="417"/>
      <c r="C45" s="417"/>
      <c r="D45" s="417"/>
      <c r="E45" s="398"/>
      <c r="F45" s="398"/>
      <c r="G45" s="398"/>
      <c r="H45" s="398"/>
      <c r="I45" s="398"/>
      <c r="J45" s="398"/>
      <c r="K45" s="398"/>
      <c r="L45" s="398"/>
      <c r="M45" s="398"/>
      <c r="T45" s="398"/>
      <c r="U45" s="398"/>
      <c r="V45" s="474"/>
    </row>
    <row r="46" spans="1:22" ht="21" x14ac:dyDescent="0.35">
      <c r="A46" s="416"/>
      <c r="B46" s="417"/>
      <c r="C46" s="417"/>
      <c r="D46" s="417"/>
      <c r="E46" s="398"/>
      <c r="F46" s="398"/>
      <c r="G46" s="398"/>
      <c r="H46" s="398"/>
      <c r="I46" s="398"/>
      <c r="J46" s="398"/>
      <c r="K46" s="398"/>
      <c r="L46" s="874" t="s">
        <v>196</v>
      </c>
      <c r="M46" s="875"/>
      <c r="N46" s="875"/>
      <c r="O46" s="875"/>
      <c r="P46" s="875"/>
      <c r="Q46" s="876"/>
      <c r="T46" s="398"/>
      <c r="U46" s="398"/>
      <c r="V46" s="474"/>
    </row>
    <row r="47" spans="1:22" x14ac:dyDescent="0.25">
      <c r="F47" s="398"/>
      <c r="G47" s="398"/>
      <c r="H47" s="398"/>
      <c r="I47" s="398"/>
      <c r="J47" s="398"/>
      <c r="K47" s="398"/>
      <c r="L47" s="398"/>
      <c r="M47" s="398"/>
      <c r="N47" s="398"/>
      <c r="O47" s="398"/>
      <c r="P47" s="398"/>
      <c r="Q47" s="398"/>
      <c r="R47" s="398"/>
      <c r="S47" s="398"/>
    </row>
    <row r="48" spans="1:22" ht="31.5" x14ac:dyDescent="0.25">
      <c r="G48" s="419"/>
      <c r="H48" s="419"/>
      <c r="I48" s="419"/>
      <c r="J48" s="419"/>
      <c r="K48" s="952" t="s">
        <v>13</v>
      </c>
      <c r="L48" s="954"/>
      <c r="M48" s="476" t="s">
        <v>2</v>
      </c>
      <c r="N48" s="473" t="s">
        <v>17</v>
      </c>
      <c r="O48" s="473" t="s">
        <v>192</v>
      </c>
      <c r="P48" s="473" t="s">
        <v>51</v>
      </c>
      <c r="Q48" s="473" t="s">
        <v>30</v>
      </c>
      <c r="R48" s="799" t="s">
        <v>12</v>
      </c>
      <c r="S48" s="799"/>
    </row>
    <row r="49" spans="2:22" ht="27" customHeight="1" x14ac:dyDescent="0.25">
      <c r="G49" s="420"/>
      <c r="H49" s="420"/>
      <c r="I49" s="420"/>
      <c r="J49" s="420"/>
      <c r="K49" s="967" t="s">
        <v>26</v>
      </c>
      <c r="L49" s="968"/>
      <c r="M49" s="612">
        <v>1</v>
      </c>
      <c r="N49" s="34">
        <f>V17</f>
        <v>1545</v>
      </c>
      <c r="O49" s="32"/>
      <c r="P49" s="32"/>
      <c r="Q49" s="32"/>
      <c r="R49" s="969"/>
      <c r="S49" s="970"/>
      <c r="V49" s="485"/>
    </row>
    <row r="50" spans="2:22" ht="27" customHeight="1" x14ac:dyDescent="0.25">
      <c r="G50" s="420"/>
      <c r="H50" s="420"/>
      <c r="I50" s="420"/>
      <c r="J50" s="420"/>
      <c r="K50" s="967" t="s">
        <v>11</v>
      </c>
      <c r="L50" s="968"/>
      <c r="M50" s="612">
        <f>E21</f>
        <v>1</v>
      </c>
      <c r="N50" s="34">
        <f>V22</f>
        <v>1545</v>
      </c>
      <c r="O50" s="32"/>
      <c r="P50" s="32"/>
      <c r="Q50" s="32"/>
      <c r="R50" s="969"/>
      <c r="S50" s="970"/>
      <c r="V50" s="485"/>
    </row>
    <row r="51" spans="2:22" ht="27" customHeight="1" x14ac:dyDescent="0.25">
      <c r="G51" s="420"/>
      <c r="H51" s="420"/>
      <c r="I51" s="420"/>
      <c r="J51" s="420"/>
      <c r="K51" s="967" t="s">
        <v>27</v>
      </c>
      <c r="L51" s="968"/>
      <c r="M51" s="612">
        <f>E27</f>
        <v>1</v>
      </c>
      <c r="N51" s="475">
        <f>V28</f>
        <v>1236</v>
      </c>
      <c r="O51" s="32"/>
      <c r="P51" s="32"/>
      <c r="Q51" s="32"/>
      <c r="R51" s="969"/>
      <c r="S51" s="970"/>
      <c r="V51" s="485"/>
    </row>
    <row r="52" spans="2:22" ht="27" customHeight="1" x14ac:dyDescent="0.25">
      <c r="G52" s="420"/>
      <c r="H52" s="420"/>
      <c r="I52" s="420"/>
      <c r="J52" s="420"/>
      <c r="K52" s="967" t="s">
        <v>10</v>
      </c>
      <c r="L52" s="968"/>
      <c r="M52" s="612">
        <f>E32</f>
        <v>1</v>
      </c>
      <c r="N52" s="475">
        <f>V33</f>
        <v>824</v>
      </c>
      <c r="O52" s="32"/>
      <c r="P52" s="32"/>
      <c r="Q52" s="32"/>
      <c r="R52" s="969"/>
      <c r="S52" s="970"/>
      <c r="V52" s="485"/>
    </row>
    <row r="53" spans="2:22" ht="27" customHeight="1" x14ac:dyDescent="0.25">
      <c r="G53" s="420"/>
      <c r="H53" s="420"/>
      <c r="I53" s="420"/>
      <c r="J53" s="420"/>
      <c r="K53" s="967" t="s">
        <v>8</v>
      </c>
      <c r="L53" s="968"/>
      <c r="M53" s="612">
        <f>E37</f>
        <v>1</v>
      </c>
      <c r="N53" s="479">
        <f>V38</f>
        <v>618</v>
      </c>
      <c r="O53" s="32"/>
      <c r="P53" s="32"/>
      <c r="Q53" s="32"/>
      <c r="R53" s="971"/>
      <c r="S53" s="972"/>
      <c r="V53" s="485"/>
    </row>
    <row r="54" spans="2:22" ht="21.75" customHeight="1" x14ac:dyDescent="0.25">
      <c r="B54" s="679"/>
      <c r="G54" s="421"/>
      <c r="H54" s="421"/>
      <c r="I54" s="421"/>
      <c r="J54" s="421"/>
      <c r="K54" s="963" t="s">
        <v>34</v>
      </c>
      <c r="L54" s="964"/>
      <c r="M54" s="613">
        <f>SUM(M49:M53)</f>
        <v>5</v>
      </c>
      <c r="N54" s="486">
        <f>SUM(N49:N53)</f>
        <v>5768</v>
      </c>
      <c r="O54" s="32"/>
      <c r="P54" s="484"/>
      <c r="Q54" s="652"/>
      <c r="R54" s="965"/>
      <c r="S54" s="966"/>
      <c r="V54" s="485"/>
    </row>
    <row r="55" spans="2:22" x14ac:dyDescent="0.25">
      <c r="B55" s="711"/>
      <c r="S55" s="21"/>
      <c r="V55" s="485"/>
    </row>
    <row r="56" spans="2:22" x14ac:dyDescent="0.25">
      <c r="V56" s="485"/>
    </row>
  </sheetData>
  <mergeCells count="31">
    <mergeCell ref="A6:V6"/>
    <mergeCell ref="K54:L54"/>
    <mergeCell ref="R54:S54"/>
    <mergeCell ref="K50:L50"/>
    <mergeCell ref="R50:S50"/>
    <mergeCell ref="K51:L51"/>
    <mergeCell ref="R51:S51"/>
    <mergeCell ref="K52:L52"/>
    <mergeCell ref="R52:S52"/>
    <mergeCell ref="R53:S53"/>
    <mergeCell ref="K48:L48"/>
    <mergeCell ref="R48:S48"/>
    <mergeCell ref="K49:L49"/>
    <mergeCell ref="R49:S49"/>
    <mergeCell ref="K53:L53"/>
    <mergeCell ref="A7:V7"/>
    <mergeCell ref="S38:T38"/>
    <mergeCell ref="L46:Q46"/>
    <mergeCell ref="S33:T33"/>
    <mergeCell ref="A1:V1"/>
    <mergeCell ref="A2:V2"/>
    <mergeCell ref="A3:V3"/>
    <mergeCell ref="A5:V5"/>
    <mergeCell ref="A8:V8"/>
    <mergeCell ref="F10:G10"/>
    <mergeCell ref="F11:G11"/>
    <mergeCell ref="G12:H12"/>
    <mergeCell ref="S17:T17"/>
    <mergeCell ref="S22:T22"/>
    <mergeCell ref="S28:T28"/>
    <mergeCell ref="R41:T4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showGridLines="0" topLeftCell="A28" zoomScale="85" zoomScaleNormal="85" workbookViewId="0">
      <selection activeCell="A7" sqref="A7:V7"/>
    </sheetView>
  </sheetViews>
  <sheetFormatPr baseColWidth="10" defaultColWidth="11.42578125" defaultRowHeight="15" x14ac:dyDescent="0.25"/>
  <cols>
    <col min="1" max="1" width="9" style="28" customWidth="1"/>
    <col min="2" max="3" width="31.42578125" style="28" customWidth="1"/>
    <col min="4" max="4" width="15.5703125" style="28" customWidth="1"/>
    <col min="5" max="5" width="11.42578125" style="28" customWidth="1"/>
    <col min="6" max="6" width="12.85546875" style="28" customWidth="1"/>
    <col min="7" max="7" width="12.140625" style="28" customWidth="1"/>
    <col min="8" max="8" width="1.42578125" style="28" customWidth="1"/>
    <col min="9" max="10" width="9.5703125" style="28" bestFit="1" customWidth="1"/>
    <col min="11" max="11" width="9.42578125" style="28" customWidth="1"/>
    <col min="12" max="12" width="10" style="28" customWidth="1"/>
    <col min="13" max="13" width="11.42578125" style="28" customWidth="1"/>
    <col min="14" max="14" width="10.28515625" style="28" customWidth="1"/>
    <col min="15" max="15" width="10" style="28" customWidth="1"/>
    <col min="16" max="16" width="12.7109375" style="28" customWidth="1"/>
    <col min="17" max="17" width="13.5703125" style="28" customWidth="1"/>
    <col min="18" max="18" width="10" style="28" customWidth="1"/>
    <col min="19" max="19" width="10.7109375" style="28" customWidth="1"/>
    <col min="20" max="20" width="9.5703125" style="28" customWidth="1"/>
    <col min="21" max="21" width="0.85546875" style="28" customWidth="1"/>
    <col min="22" max="22" width="18.7109375" style="28" bestFit="1" customWidth="1"/>
    <col min="23" max="16384" width="11.42578125" style="28"/>
  </cols>
  <sheetData>
    <row r="1" spans="1:23" ht="18" x14ac:dyDescent="0.25">
      <c r="A1" s="957" t="s">
        <v>14</v>
      </c>
      <c r="B1" s="957"/>
      <c r="C1" s="957"/>
      <c r="D1" s="957"/>
      <c r="E1" s="957"/>
      <c r="F1" s="957"/>
      <c r="G1" s="957"/>
      <c r="H1" s="957"/>
      <c r="I1" s="957"/>
      <c r="J1" s="957"/>
      <c r="K1" s="957"/>
      <c r="L1" s="957"/>
      <c r="M1" s="957"/>
      <c r="N1" s="957"/>
      <c r="O1" s="957"/>
      <c r="P1" s="957"/>
      <c r="Q1" s="957"/>
      <c r="R1" s="957"/>
      <c r="S1" s="957"/>
      <c r="T1" s="957"/>
      <c r="U1" s="957"/>
      <c r="V1" s="957"/>
      <c r="W1" s="380"/>
    </row>
    <row r="2" spans="1:23" ht="15.75" x14ac:dyDescent="0.25">
      <c r="A2" s="958" t="s">
        <v>15</v>
      </c>
      <c r="B2" s="958"/>
      <c r="C2" s="958"/>
      <c r="D2" s="958"/>
      <c r="E2" s="958"/>
      <c r="F2" s="958"/>
      <c r="G2" s="958"/>
      <c r="H2" s="958"/>
      <c r="I2" s="958"/>
      <c r="J2" s="958"/>
      <c r="K2" s="958"/>
      <c r="L2" s="958"/>
      <c r="M2" s="958"/>
      <c r="N2" s="958"/>
      <c r="O2" s="958"/>
      <c r="P2" s="958"/>
      <c r="Q2" s="958"/>
      <c r="R2" s="958"/>
      <c r="S2" s="958"/>
      <c r="T2" s="958"/>
      <c r="U2" s="958"/>
      <c r="V2" s="958"/>
      <c r="W2" s="381"/>
    </row>
    <row r="3" spans="1:23" x14ac:dyDescent="0.25">
      <c r="A3" s="959" t="s">
        <v>186</v>
      </c>
      <c r="B3" s="959"/>
      <c r="C3" s="959"/>
      <c r="D3" s="959"/>
      <c r="E3" s="959"/>
      <c r="F3" s="959"/>
      <c r="G3" s="959"/>
      <c r="H3" s="959"/>
      <c r="I3" s="959"/>
      <c r="J3" s="959"/>
      <c r="K3" s="959"/>
      <c r="L3" s="959"/>
      <c r="M3" s="959"/>
      <c r="N3" s="959"/>
      <c r="O3" s="959"/>
      <c r="P3" s="959"/>
      <c r="Q3" s="959"/>
      <c r="R3" s="959"/>
      <c r="S3" s="959"/>
      <c r="T3" s="959"/>
      <c r="U3" s="959"/>
      <c r="V3" s="959"/>
      <c r="W3" s="382"/>
    </row>
    <row r="4" spans="1:23" x14ac:dyDescent="0.25">
      <c r="A4" s="14"/>
      <c r="B4" s="382"/>
      <c r="C4" s="382"/>
      <c r="D4" s="382"/>
      <c r="E4" s="382"/>
      <c r="F4" s="382"/>
      <c r="G4" s="382"/>
      <c r="H4" s="382"/>
      <c r="I4" s="382"/>
      <c r="J4" s="382"/>
      <c r="K4" s="382"/>
      <c r="L4" s="382"/>
      <c r="M4" s="382"/>
      <c r="N4" s="382"/>
      <c r="O4" s="382"/>
      <c r="P4" s="382"/>
      <c r="Q4" s="382"/>
      <c r="R4" s="382"/>
      <c r="S4" s="382"/>
      <c r="T4" s="382"/>
      <c r="U4" s="382"/>
      <c r="V4" s="382"/>
      <c r="W4" s="382"/>
    </row>
    <row r="5" spans="1:23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383"/>
    </row>
    <row r="6" spans="1:23" ht="39.75" customHeight="1" x14ac:dyDescent="0.25">
      <c r="A6" s="833" t="s">
        <v>490</v>
      </c>
      <c r="B6" s="834"/>
      <c r="C6" s="834"/>
      <c r="D6" s="834"/>
      <c r="E6" s="834"/>
      <c r="F6" s="834"/>
      <c r="G6" s="834"/>
      <c r="H6" s="834"/>
      <c r="I6" s="834"/>
      <c r="J6" s="834"/>
      <c r="K6" s="834"/>
      <c r="L6" s="834"/>
      <c r="M6" s="834"/>
      <c r="N6" s="834"/>
      <c r="O6" s="834"/>
      <c r="P6" s="834"/>
      <c r="Q6" s="834"/>
      <c r="R6" s="834"/>
      <c r="S6" s="834"/>
      <c r="T6" s="834"/>
      <c r="U6" s="834"/>
      <c r="V6" s="834"/>
    </row>
    <row r="7" spans="1:23" ht="18.75" x14ac:dyDescent="0.25">
      <c r="A7" s="833" t="s">
        <v>492</v>
      </c>
      <c r="B7" s="833"/>
      <c r="C7" s="833"/>
      <c r="D7" s="833"/>
      <c r="E7" s="833"/>
      <c r="F7" s="833"/>
      <c r="G7" s="833"/>
      <c r="H7" s="833"/>
      <c r="I7" s="833"/>
      <c r="J7" s="833"/>
      <c r="K7" s="833"/>
      <c r="L7" s="833"/>
      <c r="M7" s="833"/>
      <c r="N7" s="833"/>
      <c r="O7" s="833"/>
      <c r="P7" s="833"/>
      <c r="Q7" s="833"/>
      <c r="R7" s="833"/>
      <c r="S7" s="833"/>
      <c r="T7" s="833"/>
      <c r="U7" s="833"/>
      <c r="V7" s="833"/>
    </row>
    <row r="8" spans="1:23" ht="21" x14ac:dyDescent="0.35">
      <c r="A8" s="819" t="s">
        <v>47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</row>
    <row r="10" spans="1:23" ht="27" customHeight="1" x14ac:dyDescent="0.25">
      <c r="B10" s="29"/>
      <c r="C10" s="29"/>
      <c r="F10" s="882" t="s">
        <v>20</v>
      </c>
      <c r="G10" s="883"/>
      <c r="H10" s="384"/>
      <c r="I10" s="136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36" t="s">
        <v>76</v>
      </c>
      <c r="U10" s="385"/>
      <c r="V10" s="136" t="s">
        <v>485</v>
      </c>
    </row>
    <row r="11" spans="1:23" ht="27" customHeight="1" x14ac:dyDescent="0.25">
      <c r="B11" s="29"/>
      <c r="C11" s="29"/>
      <c r="F11" s="822" t="s">
        <v>21</v>
      </c>
      <c r="G11" s="823"/>
      <c r="H11" s="386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378"/>
      <c r="V11" s="488">
        <f>SUM(J11:T11)</f>
        <v>206</v>
      </c>
    </row>
    <row r="12" spans="1:23" ht="24.75" customHeight="1" x14ac:dyDescent="0.25">
      <c r="G12" s="832"/>
      <c r="H12" s="832"/>
      <c r="T12" s="102"/>
      <c r="U12" s="21"/>
      <c r="V12" s="632">
        <f>SUM(V11:V11)</f>
        <v>206</v>
      </c>
    </row>
    <row r="13" spans="1:23" x14ac:dyDescent="0.25">
      <c r="V13" s="633"/>
    </row>
    <row r="14" spans="1:23" ht="36.75" customHeight="1" x14ac:dyDescent="0.25">
      <c r="A14" s="167" t="s">
        <v>9</v>
      </c>
      <c r="B14" s="93" t="s">
        <v>63</v>
      </c>
      <c r="C14" s="93" t="s">
        <v>231</v>
      </c>
      <c r="D14" s="168" t="s">
        <v>1</v>
      </c>
      <c r="E14" s="169" t="s">
        <v>2</v>
      </c>
      <c r="F14" s="169" t="s">
        <v>3</v>
      </c>
      <c r="G14" s="169" t="s">
        <v>4</v>
      </c>
      <c r="H14" s="387"/>
      <c r="I14" s="136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36" t="s">
        <v>76</v>
      </c>
      <c r="U14" s="388"/>
      <c r="V14" s="94" t="s">
        <v>16</v>
      </c>
    </row>
    <row r="15" spans="1:23" ht="21" customHeight="1" x14ac:dyDescent="0.25">
      <c r="A15" s="389"/>
      <c r="B15" s="394" t="s">
        <v>35</v>
      </c>
      <c r="C15" s="394"/>
      <c r="D15" s="43"/>
      <c r="E15" s="390"/>
      <c r="F15" s="390"/>
      <c r="G15" s="390"/>
      <c r="H15" s="387"/>
      <c r="I15" s="591"/>
      <c r="J15" s="392"/>
      <c r="K15" s="392"/>
      <c r="L15" s="392"/>
      <c r="M15" s="392"/>
      <c r="N15" s="392"/>
      <c r="O15" s="392"/>
      <c r="P15" s="392"/>
      <c r="Q15" s="392"/>
      <c r="R15" s="392"/>
      <c r="S15" s="392"/>
      <c r="T15" s="631"/>
      <c r="U15" s="627"/>
      <c r="V15" s="394"/>
    </row>
    <row r="16" spans="1:23" ht="41.25" customHeight="1" x14ac:dyDescent="0.25">
      <c r="A16" s="43">
        <v>1</v>
      </c>
      <c r="B16" s="253" t="s">
        <v>353</v>
      </c>
      <c r="C16" s="253" t="s">
        <v>345</v>
      </c>
      <c r="D16" s="254" t="s">
        <v>94</v>
      </c>
      <c r="E16" s="375">
        <v>1</v>
      </c>
      <c r="F16" s="375">
        <v>4</v>
      </c>
      <c r="G16" s="375">
        <f>E16*F16</f>
        <v>4</v>
      </c>
      <c r="H16" s="119"/>
      <c r="I16" s="103">
        <f>+I11*G16</f>
        <v>0</v>
      </c>
      <c r="J16" s="103">
        <f>+J11*G16</f>
        <v>0</v>
      </c>
      <c r="K16" s="103">
        <f>+K11*G16</f>
        <v>80</v>
      </c>
      <c r="L16" s="103">
        <f>+L11*G16</f>
        <v>80</v>
      </c>
      <c r="M16" s="103">
        <f t="shared" ref="M16:T16" si="0">$G$16*M11</f>
        <v>84</v>
      </c>
      <c r="N16" s="103">
        <f t="shared" si="0"/>
        <v>88</v>
      </c>
      <c r="O16" s="103">
        <f t="shared" si="0"/>
        <v>84</v>
      </c>
      <c r="P16" s="103">
        <f t="shared" si="0"/>
        <v>92</v>
      </c>
      <c r="Q16" s="103">
        <f t="shared" si="0"/>
        <v>80</v>
      </c>
      <c r="R16" s="103">
        <f t="shared" si="0"/>
        <v>80</v>
      </c>
      <c r="S16" s="103">
        <f t="shared" si="0"/>
        <v>80</v>
      </c>
      <c r="T16" s="237">
        <f t="shared" si="0"/>
        <v>76</v>
      </c>
      <c r="U16" s="630"/>
      <c r="V16" s="252">
        <f>SUM(J16:T16)</f>
        <v>824</v>
      </c>
    </row>
    <row r="17" spans="1:22" ht="15" customHeight="1" x14ac:dyDescent="0.25">
      <c r="A17" s="397"/>
      <c r="D17" s="115"/>
      <c r="E17" s="115"/>
      <c r="F17" s="115"/>
      <c r="G17" s="115"/>
      <c r="H17" s="398"/>
      <c r="I17" s="127"/>
      <c r="J17" s="127"/>
      <c r="K17" s="127"/>
      <c r="L17" s="127"/>
      <c r="M17" s="127"/>
      <c r="N17" s="127"/>
      <c r="O17" s="127"/>
      <c r="P17" s="127"/>
      <c r="Q17" s="127"/>
      <c r="R17" s="976" t="s">
        <v>32</v>
      </c>
      <c r="S17" s="976"/>
      <c r="T17" s="976"/>
      <c r="U17" s="399"/>
      <c r="V17" s="374">
        <f>SUM(V16:V16)</f>
        <v>824</v>
      </c>
    </row>
    <row r="18" spans="1:22" x14ac:dyDescent="0.25">
      <c r="A18" s="336"/>
      <c r="D18" s="272"/>
      <c r="E18" s="272"/>
      <c r="F18" s="272"/>
      <c r="G18" s="272"/>
      <c r="H18" s="398"/>
      <c r="I18" s="400"/>
      <c r="J18" s="400"/>
      <c r="K18" s="400"/>
      <c r="L18" s="400"/>
      <c r="M18" s="400"/>
      <c r="N18" s="400"/>
      <c r="O18" s="400"/>
      <c r="P18" s="400"/>
      <c r="Q18" s="400"/>
      <c r="R18" s="400"/>
      <c r="S18" s="401"/>
      <c r="T18" s="401"/>
      <c r="U18" s="402"/>
      <c r="V18" s="150"/>
    </row>
    <row r="19" spans="1:22" ht="36.75" customHeight="1" x14ac:dyDescent="0.25">
      <c r="A19" s="167" t="s">
        <v>9</v>
      </c>
      <c r="B19" s="93" t="s">
        <v>63</v>
      </c>
      <c r="C19" s="93" t="s">
        <v>231</v>
      </c>
      <c r="D19" s="168" t="s">
        <v>1</v>
      </c>
      <c r="E19" s="169" t="s">
        <v>2</v>
      </c>
      <c r="F19" s="169" t="s">
        <v>3</v>
      </c>
      <c r="G19" s="169" t="s">
        <v>4</v>
      </c>
      <c r="H19" s="387"/>
      <c r="I19" s="136" t="s">
        <v>66</v>
      </c>
      <c r="J19" s="136" t="s">
        <v>67</v>
      </c>
      <c r="K19" s="136" t="s">
        <v>68</v>
      </c>
      <c r="L19" s="136" t="s">
        <v>69</v>
      </c>
      <c r="M19" s="136" t="s">
        <v>70</v>
      </c>
      <c r="N19" s="136" t="s">
        <v>71</v>
      </c>
      <c r="O19" s="136" t="s">
        <v>72</v>
      </c>
      <c r="P19" s="136" t="s">
        <v>73</v>
      </c>
      <c r="Q19" s="136" t="s">
        <v>74</v>
      </c>
      <c r="R19" s="136" t="s">
        <v>75</v>
      </c>
      <c r="S19" s="136" t="s">
        <v>5</v>
      </c>
      <c r="T19" s="136" t="s">
        <v>76</v>
      </c>
      <c r="U19" s="388"/>
      <c r="V19" s="94" t="s">
        <v>16</v>
      </c>
    </row>
    <row r="20" spans="1:22" ht="22.5" customHeight="1" x14ac:dyDescent="0.25">
      <c r="A20" s="43"/>
      <c r="B20" s="394" t="s">
        <v>11</v>
      </c>
      <c r="C20" s="394"/>
      <c r="D20" s="375"/>
      <c r="E20" s="258"/>
      <c r="F20" s="258"/>
      <c r="G20" s="258"/>
      <c r="H20" s="387"/>
      <c r="I20" s="591"/>
      <c r="J20" s="395"/>
      <c r="K20" s="395"/>
      <c r="L20" s="395"/>
      <c r="M20" s="395"/>
      <c r="N20" s="395"/>
      <c r="O20" s="395"/>
      <c r="P20" s="395"/>
      <c r="Q20" s="395"/>
      <c r="R20" s="395"/>
      <c r="S20" s="395"/>
      <c r="T20" s="591"/>
      <c r="U20" s="388"/>
      <c r="V20" s="394"/>
    </row>
    <row r="21" spans="1:22" ht="27.75" customHeight="1" x14ac:dyDescent="0.25">
      <c r="A21" s="43">
        <v>2</v>
      </c>
      <c r="B21" s="253" t="s">
        <v>93</v>
      </c>
      <c r="C21" s="261" t="s">
        <v>354</v>
      </c>
      <c r="D21" s="254" t="s">
        <v>94</v>
      </c>
      <c r="E21" s="375">
        <v>1</v>
      </c>
      <c r="F21" s="375">
        <v>4</v>
      </c>
      <c r="G21" s="375">
        <f>E21*F21</f>
        <v>4</v>
      </c>
      <c r="H21" s="119"/>
      <c r="I21" s="103">
        <f>+I11*G21</f>
        <v>0</v>
      </c>
      <c r="J21" s="103">
        <f>+J11*G21</f>
        <v>0</v>
      </c>
      <c r="K21" s="103">
        <f>+K11*G21</f>
        <v>80</v>
      </c>
      <c r="L21" s="103">
        <f>+L11*G21</f>
        <v>80</v>
      </c>
      <c r="M21" s="103">
        <f t="shared" ref="M21:T21" si="1">$G$21*M11</f>
        <v>84</v>
      </c>
      <c r="N21" s="103">
        <f t="shared" si="1"/>
        <v>88</v>
      </c>
      <c r="O21" s="103">
        <f t="shared" si="1"/>
        <v>84</v>
      </c>
      <c r="P21" s="103">
        <f t="shared" si="1"/>
        <v>92</v>
      </c>
      <c r="Q21" s="103">
        <f t="shared" si="1"/>
        <v>80</v>
      </c>
      <c r="R21" s="103">
        <f t="shared" si="1"/>
        <v>80</v>
      </c>
      <c r="S21" s="103">
        <f t="shared" si="1"/>
        <v>80</v>
      </c>
      <c r="T21" s="237">
        <f t="shared" si="1"/>
        <v>76</v>
      </c>
      <c r="U21" s="630"/>
      <c r="V21" s="252">
        <f>SUM(J21:T21)</f>
        <v>824</v>
      </c>
    </row>
    <row r="22" spans="1:22" ht="17.25" customHeight="1" x14ac:dyDescent="0.25">
      <c r="A22" s="397"/>
      <c r="D22" s="115"/>
      <c r="E22" s="115"/>
      <c r="F22" s="115"/>
      <c r="G22" s="115"/>
      <c r="H22" s="398"/>
      <c r="I22" s="270"/>
      <c r="J22" s="270"/>
      <c r="K22" s="270"/>
      <c r="L22" s="270"/>
      <c r="M22" s="270"/>
      <c r="N22" s="270"/>
      <c r="O22" s="270"/>
      <c r="P22" s="270"/>
      <c r="Q22" s="270"/>
      <c r="R22" s="976" t="s">
        <v>422</v>
      </c>
      <c r="S22" s="976"/>
      <c r="T22" s="976"/>
      <c r="U22" s="399"/>
      <c r="V22" s="374">
        <f>SUM(V21:V21)</f>
        <v>824</v>
      </c>
    </row>
    <row r="23" spans="1:22" ht="16.5" customHeight="1" x14ac:dyDescent="0.25">
      <c r="A23" s="404"/>
      <c r="B23" s="405"/>
      <c r="C23" s="405"/>
      <c r="D23" s="406"/>
      <c r="E23" s="406"/>
      <c r="F23" s="406"/>
      <c r="G23" s="406"/>
      <c r="H23" s="398"/>
      <c r="I23" s="407"/>
      <c r="J23" s="407"/>
      <c r="K23" s="407"/>
      <c r="L23" s="407"/>
      <c r="M23" s="407"/>
      <c r="N23" s="407"/>
      <c r="O23" s="407"/>
      <c r="P23" s="407"/>
      <c r="Q23" s="407"/>
      <c r="R23" s="407"/>
      <c r="S23" s="402"/>
      <c r="T23" s="402"/>
      <c r="U23" s="402"/>
      <c r="V23" s="406"/>
    </row>
    <row r="24" spans="1:22" s="164" customFormat="1" ht="16.5" customHeight="1" x14ac:dyDescent="0.25">
      <c r="A24" s="149"/>
      <c r="B24" s="269"/>
      <c r="C24" s="269"/>
      <c r="D24" s="150"/>
      <c r="E24" s="150"/>
      <c r="F24" s="150"/>
      <c r="G24" s="150"/>
      <c r="H24" s="125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401"/>
      <c r="T24" s="401"/>
      <c r="U24" s="401"/>
      <c r="V24" s="150"/>
    </row>
    <row r="25" spans="1:22" ht="36.75" customHeight="1" x14ac:dyDescent="0.25">
      <c r="A25" s="262" t="s">
        <v>9</v>
      </c>
      <c r="B25" s="263" t="s">
        <v>63</v>
      </c>
      <c r="C25" s="93" t="s">
        <v>231</v>
      </c>
      <c r="D25" s="264" t="s">
        <v>1</v>
      </c>
      <c r="E25" s="265" t="s">
        <v>2</v>
      </c>
      <c r="F25" s="265" t="s">
        <v>3</v>
      </c>
      <c r="G25" s="265" t="s">
        <v>4</v>
      </c>
      <c r="H25" s="629"/>
      <c r="I25" s="173" t="s">
        <v>66</v>
      </c>
      <c r="J25" s="266" t="s">
        <v>67</v>
      </c>
      <c r="K25" s="266" t="s">
        <v>68</v>
      </c>
      <c r="L25" s="266" t="s">
        <v>69</v>
      </c>
      <c r="M25" s="266" t="s">
        <v>70</v>
      </c>
      <c r="N25" s="266" t="s">
        <v>71</v>
      </c>
      <c r="O25" s="266" t="s">
        <v>72</v>
      </c>
      <c r="P25" s="266" t="s">
        <v>73</v>
      </c>
      <c r="Q25" s="266" t="s">
        <v>74</v>
      </c>
      <c r="R25" s="266" t="s">
        <v>75</v>
      </c>
      <c r="S25" s="136" t="s">
        <v>5</v>
      </c>
      <c r="T25" s="136" t="s">
        <v>76</v>
      </c>
      <c r="U25" s="388"/>
      <c r="V25" s="267" t="s">
        <v>16</v>
      </c>
    </row>
    <row r="26" spans="1:22" ht="22.5" customHeight="1" x14ac:dyDescent="0.25">
      <c r="A26" s="43"/>
      <c r="B26" s="394" t="s">
        <v>7</v>
      </c>
      <c r="C26" s="258"/>
      <c r="D26" s="375"/>
      <c r="E26" s="258"/>
      <c r="F26" s="258"/>
      <c r="G26" s="258"/>
      <c r="H26" s="628"/>
      <c r="I26" s="594"/>
      <c r="J26" s="395"/>
      <c r="K26" s="395"/>
      <c r="L26" s="395"/>
      <c r="M26" s="395"/>
      <c r="N26" s="395"/>
      <c r="O26" s="395"/>
      <c r="P26" s="395"/>
      <c r="Q26" s="395"/>
      <c r="R26" s="395"/>
      <c r="S26" s="395"/>
      <c r="T26" s="591"/>
      <c r="U26" s="388"/>
      <c r="V26" s="394"/>
    </row>
    <row r="27" spans="1:22" ht="42.75" customHeight="1" x14ac:dyDescent="0.25">
      <c r="A27" s="43">
        <v>3</v>
      </c>
      <c r="B27" s="261" t="s">
        <v>95</v>
      </c>
      <c r="C27" s="261" t="s">
        <v>349</v>
      </c>
      <c r="D27" s="254" t="s">
        <v>94</v>
      </c>
      <c r="E27" s="375">
        <v>1</v>
      </c>
      <c r="F27" s="375">
        <v>4</v>
      </c>
      <c r="G27" s="375">
        <f>E27*F27</f>
        <v>4</v>
      </c>
      <c r="H27" s="119"/>
      <c r="I27" s="103">
        <f>+I11*G27</f>
        <v>0</v>
      </c>
      <c r="J27" s="103">
        <f>+J11*G27</f>
        <v>0</v>
      </c>
      <c r="K27" s="625">
        <f>+K11*G27</f>
        <v>80</v>
      </c>
      <c r="L27" s="103">
        <f>+L11*G27</f>
        <v>80</v>
      </c>
      <c r="M27" s="103">
        <f>+M11*G27</f>
        <v>84</v>
      </c>
      <c r="N27" s="103">
        <f>+N11*G27</f>
        <v>88</v>
      </c>
      <c r="O27" s="625">
        <f>+O11*G27</f>
        <v>84</v>
      </c>
      <c r="P27" s="103">
        <f>+P11*G27</f>
        <v>92</v>
      </c>
      <c r="Q27" s="625">
        <f>+Q11*G27</f>
        <v>80</v>
      </c>
      <c r="R27" s="237">
        <f>+R11*G27</f>
        <v>80</v>
      </c>
      <c r="S27" s="103">
        <f>+S11*G27</f>
        <v>80</v>
      </c>
      <c r="T27" s="225">
        <f>+T11*G27</f>
        <v>76</v>
      </c>
      <c r="U27" s="396"/>
      <c r="V27" s="252">
        <f>SUM(J27:T27)</f>
        <v>824</v>
      </c>
    </row>
    <row r="28" spans="1:22" ht="17.25" customHeight="1" x14ac:dyDescent="0.25">
      <c r="A28" s="397"/>
      <c r="D28" s="115"/>
      <c r="E28" s="115"/>
      <c r="F28" s="115"/>
      <c r="G28" s="115"/>
      <c r="H28" s="398"/>
      <c r="I28" s="127"/>
      <c r="J28" s="127"/>
      <c r="K28" s="127"/>
      <c r="L28" s="127"/>
      <c r="M28" s="127"/>
      <c r="N28" s="127"/>
      <c r="O28" s="127"/>
      <c r="P28" s="127"/>
      <c r="Q28" s="127"/>
      <c r="R28" s="976" t="s">
        <v>33</v>
      </c>
      <c r="S28" s="976"/>
      <c r="T28" s="976"/>
      <c r="U28" s="399"/>
      <c r="V28" s="374">
        <f>SUM(V27:V27)</f>
        <v>824</v>
      </c>
    </row>
    <row r="29" spans="1:22" ht="17.25" customHeight="1" x14ac:dyDescent="0.25">
      <c r="A29" s="397"/>
      <c r="D29" s="398"/>
      <c r="E29" s="398"/>
      <c r="F29" s="398"/>
      <c r="G29" s="398"/>
      <c r="H29" s="398"/>
      <c r="I29" s="408"/>
      <c r="J29" s="408"/>
      <c r="K29" s="408"/>
      <c r="L29" s="408"/>
      <c r="M29" s="408"/>
      <c r="N29" s="408"/>
      <c r="O29" s="408"/>
      <c r="P29" s="408"/>
      <c r="Q29" s="408"/>
      <c r="R29" s="408"/>
      <c r="S29" s="610"/>
      <c r="T29" s="610"/>
      <c r="U29" s="410"/>
      <c r="V29" s="126"/>
    </row>
    <row r="30" spans="1:22" ht="39" customHeight="1" x14ac:dyDescent="0.25">
      <c r="A30" s="262" t="s">
        <v>9</v>
      </c>
      <c r="B30" s="263" t="s">
        <v>63</v>
      </c>
      <c r="C30" s="93" t="s">
        <v>231</v>
      </c>
      <c r="D30" s="168" t="s">
        <v>1</v>
      </c>
      <c r="E30" s="169" t="s">
        <v>2</v>
      </c>
      <c r="F30" s="169" t="s">
        <v>3</v>
      </c>
      <c r="G30" s="169" t="s">
        <v>4</v>
      </c>
      <c r="H30" s="387"/>
      <c r="I30" s="136" t="s">
        <v>66</v>
      </c>
      <c r="J30" s="136" t="s">
        <v>67</v>
      </c>
      <c r="K30" s="136" t="s">
        <v>68</v>
      </c>
      <c r="L30" s="136" t="s">
        <v>69</v>
      </c>
      <c r="M30" s="136" t="s">
        <v>70</v>
      </c>
      <c r="N30" s="136" t="s">
        <v>71</v>
      </c>
      <c r="O30" s="136" t="s">
        <v>72</v>
      </c>
      <c r="P30" s="136" t="s">
        <v>73</v>
      </c>
      <c r="Q30" s="136" t="s">
        <v>74</v>
      </c>
      <c r="R30" s="136" t="s">
        <v>75</v>
      </c>
      <c r="S30" s="136" t="s">
        <v>5</v>
      </c>
      <c r="T30" s="178" t="s">
        <v>76</v>
      </c>
      <c r="U30" s="627"/>
      <c r="V30" s="626" t="s">
        <v>16</v>
      </c>
    </row>
    <row r="31" spans="1:22" ht="17.25" customHeight="1" x14ac:dyDescent="0.25">
      <c r="A31" s="43"/>
      <c r="B31" s="394" t="s">
        <v>145</v>
      </c>
      <c r="C31" s="258"/>
      <c r="D31" s="375"/>
      <c r="E31" s="258"/>
      <c r="F31" s="258"/>
      <c r="G31" s="258"/>
      <c r="H31" s="387"/>
      <c r="I31" s="591"/>
      <c r="J31" s="395"/>
      <c r="K31" s="395"/>
      <c r="L31" s="395"/>
      <c r="M31" s="395"/>
      <c r="N31" s="395"/>
      <c r="O31" s="395"/>
      <c r="P31" s="395"/>
      <c r="Q31" s="395"/>
      <c r="R31" s="395"/>
      <c r="S31" s="395"/>
      <c r="T31" s="591"/>
      <c r="U31" s="388"/>
      <c r="V31" s="394"/>
    </row>
    <row r="32" spans="1:22" ht="45" customHeight="1" x14ac:dyDescent="0.25">
      <c r="A32" s="43">
        <v>4</v>
      </c>
      <c r="B32" s="261" t="s">
        <v>95</v>
      </c>
      <c r="C32" s="261" t="s">
        <v>269</v>
      </c>
      <c r="D32" s="254" t="s">
        <v>94</v>
      </c>
      <c r="E32" s="375">
        <v>1</v>
      </c>
      <c r="F32" s="375">
        <v>4</v>
      </c>
      <c r="G32" s="375">
        <f>E32*F32</f>
        <v>4</v>
      </c>
      <c r="H32" s="119"/>
      <c r="I32" s="103">
        <f>+I11*G32</f>
        <v>0</v>
      </c>
      <c r="J32" s="103">
        <f>+J11*G32</f>
        <v>0</v>
      </c>
      <c r="K32" s="103">
        <f>+K11*G32</f>
        <v>80</v>
      </c>
      <c r="L32" s="103">
        <f>+L11*G32</f>
        <v>80</v>
      </c>
      <c r="M32" s="103">
        <f>+M11*G32</f>
        <v>84</v>
      </c>
      <c r="N32" s="103">
        <f>+N11*G32</f>
        <v>88</v>
      </c>
      <c r="O32" s="103">
        <f>+O11*G32</f>
        <v>84</v>
      </c>
      <c r="P32" s="103">
        <f>+P11*G32</f>
        <v>92</v>
      </c>
      <c r="Q32" s="103">
        <f>+Q11*G32</f>
        <v>80</v>
      </c>
      <c r="R32" s="103">
        <f>+R11*G32</f>
        <v>80</v>
      </c>
      <c r="S32" s="103">
        <f>+S11*G32</f>
        <v>80</v>
      </c>
      <c r="T32" s="103">
        <f>+T11*G32</f>
        <v>76</v>
      </c>
      <c r="U32" s="396"/>
      <c r="V32" s="252">
        <f>SUM(J32:T32)</f>
        <v>824</v>
      </c>
    </row>
    <row r="33" spans="1:22" ht="17.25" customHeight="1" x14ac:dyDescent="0.25">
      <c r="A33" s="397"/>
      <c r="D33" s="115"/>
      <c r="E33" s="115"/>
      <c r="F33" s="115"/>
      <c r="G33" s="115"/>
      <c r="H33" s="398"/>
      <c r="I33" s="127"/>
      <c r="J33" s="127"/>
      <c r="K33" s="127"/>
      <c r="L33" s="127"/>
      <c r="M33" s="127"/>
      <c r="N33" s="127"/>
      <c r="O33" s="127"/>
      <c r="P33" s="127"/>
      <c r="Q33" s="127"/>
      <c r="R33" s="976" t="s">
        <v>146</v>
      </c>
      <c r="S33" s="976"/>
      <c r="T33" s="976"/>
      <c r="U33" s="399"/>
      <c r="V33" s="374">
        <f>SUM(V32:V32)</f>
        <v>824</v>
      </c>
    </row>
    <row r="34" spans="1:22" ht="18" customHeight="1" thickBot="1" x14ac:dyDescent="0.3">
      <c r="B34" s="412"/>
      <c r="C34" s="412"/>
      <c r="D34" s="260"/>
      <c r="E34" s="260">
        <f>SUM(E16,E21,E27,E32)</f>
        <v>4</v>
      </c>
      <c r="F34" s="260"/>
      <c r="G34" s="413"/>
      <c r="H34" s="398"/>
      <c r="I34" s="414"/>
      <c r="J34" s="414"/>
      <c r="K34" s="414"/>
      <c r="L34" s="414"/>
      <c r="M34" s="414"/>
      <c r="N34" s="414"/>
      <c r="O34" s="414"/>
      <c r="P34" s="414"/>
      <c r="Q34" s="398"/>
      <c r="R34" s="398"/>
      <c r="S34" s="62"/>
      <c r="T34" s="62"/>
      <c r="U34" s="415"/>
      <c r="V34" s="114"/>
    </row>
    <row r="35" spans="1:22" ht="27.75" customHeight="1" thickBot="1" x14ac:dyDescent="0.3">
      <c r="A35" s="416"/>
      <c r="B35" s="8"/>
      <c r="C35" s="8"/>
      <c r="D35" s="259"/>
      <c r="E35" s="180"/>
      <c r="F35" s="260"/>
      <c r="G35" s="413"/>
      <c r="H35" s="398"/>
      <c r="I35" s="398"/>
      <c r="J35" s="398"/>
      <c r="K35" s="398"/>
      <c r="L35" s="398"/>
      <c r="M35" s="398"/>
      <c r="N35" s="398"/>
      <c r="O35" s="398"/>
      <c r="P35" s="398"/>
      <c r="Q35" s="398"/>
      <c r="R35" s="975" t="s">
        <v>37</v>
      </c>
      <c r="S35" s="975"/>
      <c r="T35" s="975"/>
      <c r="U35" s="62"/>
      <c r="V35" s="596">
        <f>V17+V22+V28+V33</f>
        <v>3296</v>
      </c>
    </row>
    <row r="36" spans="1:22" ht="19.5" customHeight="1" x14ac:dyDescent="0.25">
      <c r="A36" s="416"/>
      <c r="B36" s="417"/>
      <c r="C36" s="417"/>
      <c r="D36" s="259"/>
      <c r="E36" s="260"/>
      <c r="F36" s="260"/>
      <c r="G36" s="413"/>
      <c r="H36" s="398"/>
      <c r="I36" s="398"/>
      <c r="J36" s="398"/>
      <c r="K36" s="398"/>
      <c r="L36" s="398"/>
      <c r="M36" s="398"/>
      <c r="N36" s="398"/>
      <c r="O36" s="398"/>
      <c r="P36" s="398"/>
      <c r="Q36" s="398"/>
      <c r="R36" s="398"/>
      <c r="S36" s="415"/>
      <c r="T36" s="415"/>
      <c r="U36" s="415"/>
      <c r="V36" s="376"/>
    </row>
    <row r="37" spans="1:22" ht="19.5" customHeight="1" x14ac:dyDescent="0.25">
      <c r="A37" s="416"/>
      <c r="B37" s="417"/>
      <c r="C37" s="417"/>
      <c r="D37" s="417"/>
      <c r="E37" s="398"/>
      <c r="F37" s="398"/>
      <c r="G37" s="398"/>
      <c r="H37" s="398"/>
      <c r="I37" s="206">
        <f>I16+I21+I27+I32</f>
        <v>0</v>
      </c>
      <c r="J37" s="206">
        <f t="shared" ref="J37:T37" si="2">J16+J21+J27+J32</f>
        <v>0</v>
      </c>
      <c r="K37" s="206">
        <f t="shared" si="2"/>
        <v>320</v>
      </c>
      <c r="L37" s="206">
        <f t="shared" si="2"/>
        <v>320</v>
      </c>
      <c r="M37" s="206">
        <f t="shared" si="2"/>
        <v>336</v>
      </c>
      <c r="N37" s="206">
        <f t="shared" si="2"/>
        <v>352</v>
      </c>
      <c r="O37" s="206">
        <f t="shared" si="2"/>
        <v>336</v>
      </c>
      <c r="P37" s="206">
        <f t="shared" si="2"/>
        <v>368</v>
      </c>
      <c r="Q37" s="206">
        <f t="shared" si="2"/>
        <v>320</v>
      </c>
      <c r="R37" s="206">
        <f t="shared" si="2"/>
        <v>320</v>
      </c>
      <c r="S37" s="206">
        <f t="shared" si="2"/>
        <v>320</v>
      </c>
      <c r="T37" s="206">
        <f t="shared" si="2"/>
        <v>304</v>
      </c>
      <c r="U37" s="418"/>
      <c r="V37" s="206">
        <f>SUM(J37:T37)</f>
        <v>3296</v>
      </c>
    </row>
    <row r="38" spans="1:22" x14ac:dyDescent="0.25">
      <c r="A38" s="416"/>
      <c r="B38" s="417"/>
      <c r="C38" s="417"/>
      <c r="D38" s="417"/>
      <c r="E38" s="398"/>
      <c r="F38" s="398"/>
      <c r="G38" s="398"/>
      <c r="H38" s="398"/>
      <c r="I38" s="398"/>
      <c r="J38" s="398"/>
      <c r="K38" s="398"/>
      <c r="L38" s="398"/>
      <c r="M38" s="398"/>
      <c r="N38" s="398"/>
      <c r="O38" s="398"/>
      <c r="P38" s="398"/>
      <c r="Q38" s="398"/>
      <c r="R38" s="398"/>
      <c r="S38" s="398"/>
      <c r="T38" s="398"/>
      <c r="U38" s="398"/>
      <c r="V38" s="376"/>
    </row>
    <row r="39" spans="1:22" x14ac:dyDescent="0.25">
      <c r="A39" s="416"/>
      <c r="B39" s="417"/>
      <c r="C39" s="417"/>
      <c r="D39" s="417"/>
      <c r="E39" s="398"/>
      <c r="F39" s="398"/>
      <c r="G39" s="398"/>
      <c r="H39" s="398"/>
      <c r="I39" s="398"/>
      <c r="J39" s="398"/>
      <c r="K39" s="398"/>
      <c r="L39" s="398"/>
      <c r="M39" s="398"/>
      <c r="T39" s="398"/>
      <c r="U39" s="398"/>
      <c r="V39" s="376"/>
    </row>
    <row r="40" spans="1:22" ht="21" x14ac:dyDescent="0.35">
      <c r="A40" s="416"/>
      <c r="B40" s="417"/>
      <c r="C40" s="417"/>
      <c r="D40" s="417"/>
      <c r="E40" s="398"/>
      <c r="F40" s="398"/>
      <c r="G40" s="398"/>
      <c r="H40" s="398"/>
      <c r="I40" s="398"/>
      <c r="J40" s="398"/>
      <c r="K40" s="398"/>
      <c r="L40" s="874" t="s">
        <v>129</v>
      </c>
      <c r="M40" s="875"/>
      <c r="N40" s="875"/>
      <c r="O40" s="875"/>
      <c r="P40" s="875"/>
      <c r="Q40" s="876"/>
      <c r="T40" s="398"/>
      <c r="U40" s="398"/>
      <c r="V40" s="376"/>
    </row>
    <row r="41" spans="1:22" x14ac:dyDescent="0.25">
      <c r="F41" s="398"/>
      <c r="G41" s="398"/>
      <c r="H41" s="398"/>
      <c r="I41" s="398"/>
      <c r="J41" s="398"/>
      <c r="K41" s="398"/>
      <c r="L41" s="398"/>
      <c r="M41" s="398"/>
      <c r="N41" s="398"/>
      <c r="O41" s="398"/>
      <c r="P41" s="398"/>
      <c r="Q41" s="398"/>
      <c r="R41" s="398"/>
      <c r="S41" s="398"/>
    </row>
    <row r="42" spans="1:22" ht="45" x14ac:dyDescent="0.25">
      <c r="G42" s="419"/>
      <c r="H42" s="419"/>
      <c r="I42" s="419"/>
      <c r="J42" s="419"/>
      <c r="K42" s="952" t="s">
        <v>13</v>
      </c>
      <c r="L42" s="954"/>
      <c r="M42" s="592" t="s">
        <v>2</v>
      </c>
      <c r="N42" s="592" t="s">
        <v>17</v>
      </c>
      <c r="O42" s="592" t="s">
        <v>18</v>
      </c>
      <c r="P42" s="592" t="s">
        <v>51</v>
      </c>
      <c r="Q42" s="592" t="s">
        <v>30</v>
      </c>
      <c r="R42" s="799" t="s">
        <v>12</v>
      </c>
      <c r="S42" s="799"/>
    </row>
    <row r="43" spans="1:22" ht="27" customHeight="1" x14ac:dyDescent="0.25">
      <c r="G43" s="420"/>
      <c r="H43" s="420"/>
      <c r="I43" s="420"/>
      <c r="J43" s="420"/>
      <c r="K43" s="967" t="s">
        <v>26</v>
      </c>
      <c r="L43" s="968"/>
      <c r="M43" s="590">
        <f>E16</f>
        <v>1</v>
      </c>
      <c r="N43" s="34">
        <f>V17</f>
        <v>824</v>
      </c>
      <c r="O43" s="32"/>
      <c r="P43" s="32"/>
      <c r="Q43" s="32"/>
      <c r="R43" s="805"/>
      <c r="S43" s="808"/>
    </row>
    <row r="44" spans="1:22" ht="27" customHeight="1" x14ac:dyDescent="0.25">
      <c r="G44" s="420"/>
      <c r="H44" s="420"/>
      <c r="I44" s="420"/>
      <c r="J44" s="420"/>
      <c r="K44" s="967" t="s">
        <v>11</v>
      </c>
      <c r="L44" s="968"/>
      <c r="M44" s="590">
        <f>E21</f>
        <v>1</v>
      </c>
      <c r="N44" s="34">
        <f>V22</f>
        <v>824</v>
      </c>
      <c r="O44" s="32"/>
      <c r="P44" s="32"/>
      <c r="Q44" s="32"/>
      <c r="R44" s="805"/>
      <c r="S44" s="808"/>
    </row>
    <row r="45" spans="1:22" ht="27" customHeight="1" x14ac:dyDescent="0.25">
      <c r="G45" s="420"/>
      <c r="H45" s="420"/>
      <c r="I45" s="420"/>
      <c r="J45" s="420"/>
      <c r="K45" s="967" t="s">
        <v>27</v>
      </c>
      <c r="L45" s="968"/>
      <c r="M45" s="590">
        <f>E27</f>
        <v>1</v>
      </c>
      <c r="N45" s="377">
        <f>V28</f>
        <v>824</v>
      </c>
      <c r="O45" s="32"/>
      <c r="P45" s="32"/>
      <c r="Q45" s="32"/>
      <c r="R45" s="805"/>
      <c r="S45" s="808"/>
    </row>
    <row r="46" spans="1:22" ht="27" customHeight="1" x14ac:dyDescent="0.25">
      <c r="G46" s="420"/>
      <c r="H46" s="420"/>
      <c r="I46" s="420"/>
      <c r="J46" s="420"/>
      <c r="K46" s="967" t="s">
        <v>145</v>
      </c>
      <c r="L46" s="968"/>
      <c r="M46" s="590">
        <f>E32</f>
        <v>1</v>
      </c>
      <c r="N46" s="377">
        <f>V33</f>
        <v>824</v>
      </c>
      <c r="O46" s="32"/>
      <c r="P46" s="32"/>
      <c r="Q46" s="32"/>
      <c r="R46" s="839"/>
      <c r="S46" s="827"/>
    </row>
    <row r="47" spans="1:22" ht="21.75" customHeight="1" x14ac:dyDescent="0.25">
      <c r="G47" s="421"/>
      <c r="H47" s="421"/>
      <c r="I47" s="421"/>
      <c r="J47" s="421"/>
      <c r="K47" s="963" t="s">
        <v>34</v>
      </c>
      <c r="L47" s="964"/>
      <c r="M47" s="742">
        <f>SUM(M43:M46)</f>
        <v>4</v>
      </c>
      <c r="N47" s="486">
        <f>SUM(N43:N46)</f>
        <v>3296</v>
      </c>
      <c r="O47" s="744"/>
      <c r="P47" s="741"/>
      <c r="Q47" s="746"/>
      <c r="R47" s="973"/>
      <c r="S47" s="974"/>
      <c r="T47" s="21"/>
    </row>
    <row r="50" spans="2:2" x14ac:dyDescent="0.25">
      <c r="B50" s="679"/>
    </row>
    <row r="51" spans="2:2" x14ac:dyDescent="0.25">
      <c r="B51" s="711"/>
    </row>
  </sheetData>
  <mergeCells count="28">
    <mergeCell ref="R35:T35"/>
    <mergeCell ref="A1:V1"/>
    <mergeCell ref="A2:V2"/>
    <mergeCell ref="A3:V3"/>
    <mergeCell ref="A5:V5"/>
    <mergeCell ref="A8:V8"/>
    <mergeCell ref="F10:G10"/>
    <mergeCell ref="F11:G11"/>
    <mergeCell ref="G12:H12"/>
    <mergeCell ref="R22:T22"/>
    <mergeCell ref="R17:T17"/>
    <mergeCell ref="R28:T28"/>
    <mergeCell ref="R33:T33"/>
    <mergeCell ref="A6:V6"/>
    <mergeCell ref="A7:V7"/>
    <mergeCell ref="L40:Q40"/>
    <mergeCell ref="K42:L42"/>
    <mergeCell ref="R42:S42"/>
    <mergeCell ref="K43:L43"/>
    <mergeCell ref="R43:S43"/>
    <mergeCell ref="R47:S47"/>
    <mergeCell ref="K47:L47"/>
    <mergeCell ref="K44:L44"/>
    <mergeCell ref="R44:S44"/>
    <mergeCell ref="K45:L45"/>
    <mergeCell ref="R45:S45"/>
    <mergeCell ref="K46:L46"/>
    <mergeCell ref="R46:S46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8"/>
  <sheetViews>
    <sheetView showGridLines="0" topLeftCell="A49" zoomScale="85" zoomScaleNormal="85" workbookViewId="0">
      <selection activeCell="A7" sqref="A7:V7"/>
    </sheetView>
  </sheetViews>
  <sheetFormatPr baseColWidth="10" defaultColWidth="11.42578125" defaultRowHeight="15" x14ac:dyDescent="0.25"/>
  <cols>
    <col min="1" max="1" width="7.5703125" style="28" customWidth="1"/>
    <col min="2" max="3" width="36.140625" style="28" customWidth="1"/>
    <col min="4" max="4" width="14.42578125" style="28" customWidth="1"/>
    <col min="5" max="5" width="11.42578125" style="28"/>
    <col min="6" max="6" width="12.85546875" style="28" customWidth="1"/>
    <col min="7" max="7" width="16.42578125" style="28" customWidth="1"/>
    <col min="8" max="8" width="1.7109375" style="61" customWidth="1"/>
    <col min="9" max="9" width="9.7109375" style="28" bestFit="1" customWidth="1"/>
    <col min="10" max="10" width="9.85546875" style="28" bestFit="1" customWidth="1"/>
    <col min="11" max="11" width="10.85546875" style="28" customWidth="1"/>
    <col min="12" max="15" width="9.7109375" style="28" bestFit="1" customWidth="1"/>
    <col min="16" max="16" width="10" style="28" bestFit="1" customWidth="1"/>
    <col min="17" max="17" width="9.85546875" style="28" bestFit="1" customWidth="1"/>
    <col min="18" max="18" width="9.5703125" style="28" customWidth="1"/>
    <col min="19" max="19" width="9.85546875" style="28" bestFit="1" customWidth="1"/>
    <col min="20" max="20" width="10" style="28" bestFit="1" customWidth="1"/>
    <col min="21" max="21" width="1.140625" style="61" customWidth="1"/>
    <col min="22" max="22" width="16.28515625" style="28" customWidth="1"/>
    <col min="23" max="16384" width="11.42578125" style="28"/>
  </cols>
  <sheetData>
    <row r="1" spans="1:23" ht="18" x14ac:dyDescent="0.25">
      <c r="A1" s="812" t="s">
        <v>14</v>
      </c>
      <c r="B1" s="812"/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812"/>
    </row>
    <row r="2" spans="1:23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813"/>
    </row>
    <row r="3" spans="1:23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814"/>
    </row>
    <row r="4" spans="1:23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  <c r="W4" s="16"/>
    </row>
    <row r="5" spans="1:23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  <c r="W5" s="65"/>
    </row>
    <row r="6" spans="1:23" ht="39" customHeight="1" x14ac:dyDescent="0.25">
      <c r="A6" s="833" t="s">
        <v>490</v>
      </c>
      <c r="B6" s="834"/>
      <c r="C6" s="834"/>
      <c r="D6" s="834"/>
      <c r="E6" s="834"/>
      <c r="F6" s="834"/>
      <c r="G6" s="834"/>
      <c r="H6" s="834"/>
      <c r="I6" s="834"/>
      <c r="J6" s="834"/>
      <c r="K6" s="834"/>
      <c r="L6" s="834"/>
      <c r="M6" s="834"/>
      <c r="N6" s="834"/>
      <c r="O6" s="834"/>
      <c r="P6" s="834"/>
      <c r="Q6" s="834"/>
      <c r="R6" s="834"/>
      <c r="S6" s="834"/>
      <c r="T6" s="834"/>
      <c r="U6" s="834"/>
      <c r="V6" s="834"/>
    </row>
    <row r="7" spans="1:23" ht="18.75" x14ac:dyDescent="0.25">
      <c r="A7" s="833" t="s">
        <v>492</v>
      </c>
      <c r="B7" s="833"/>
      <c r="C7" s="833"/>
      <c r="D7" s="833"/>
      <c r="E7" s="833"/>
      <c r="F7" s="833"/>
      <c r="G7" s="833"/>
      <c r="H7" s="833"/>
      <c r="I7" s="833"/>
      <c r="J7" s="833"/>
      <c r="K7" s="833"/>
      <c r="L7" s="833"/>
      <c r="M7" s="833"/>
      <c r="N7" s="833"/>
      <c r="O7" s="833"/>
      <c r="P7" s="833"/>
      <c r="Q7" s="833"/>
      <c r="R7" s="833"/>
      <c r="S7" s="833"/>
      <c r="T7" s="833"/>
      <c r="U7" s="833"/>
      <c r="V7" s="833"/>
    </row>
    <row r="8" spans="1:23" ht="21" x14ac:dyDescent="0.35">
      <c r="A8" s="819" t="s">
        <v>153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</row>
    <row r="9" spans="1:23" x14ac:dyDescent="0.25">
      <c r="B9" s="11"/>
      <c r="C9" s="11"/>
      <c r="D9" s="11"/>
      <c r="E9" s="11"/>
      <c r="F9" s="11"/>
      <c r="G9" s="11"/>
      <c r="H9" s="185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85"/>
      <c r="V9" s="11"/>
    </row>
    <row r="10" spans="1:23" ht="22.5" x14ac:dyDescent="0.25">
      <c r="B10" s="29"/>
      <c r="C10" s="29"/>
      <c r="F10" s="882" t="s">
        <v>20</v>
      </c>
      <c r="G10" s="883"/>
      <c r="H10" s="273"/>
      <c r="I10" s="136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36" t="s">
        <v>76</v>
      </c>
      <c r="U10" s="195"/>
      <c r="V10" s="136" t="s">
        <v>484</v>
      </c>
    </row>
    <row r="11" spans="1:23" ht="21" customHeight="1" x14ac:dyDescent="0.25">
      <c r="B11" s="29"/>
      <c r="C11" s="29"/>
      <c r="F11" s="822" t="s">
        <v>46</v>
      </c>
      <c r="G11" s="823"/>
      <c r="H11" s="274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190"/>
      <c r="V11" s="45">
        <f>SUM(J11:T11)</f>
        <v>206</v>
      </c>
    </row>
    <row r="12" spans="1:23" ht="20.25" customHeight="1" x14ac:dyDescent="0.25">
      <c r="B12" s="29"/>
      <c r="C12" s="29"/>
      <c r="F12" s="979" t="s">
        <v>154</v>
      </c>
      <c r="G12" s="980"/>
      <c r="H12" s="274"/>
      <c r="I12" s="282">
        <v>0</v>
      </c>
      <c r="J12" s="282">
        <v>0</v>
      </c>
      <c r="K12" s="282">
        <v>29</v>
      </c>
      <c r="L12" s="282">
        <v>30</v>
      </c>
      <c r="M12" s="282">
        <v>31</v>
      </c>
      <c r="N12" s="282">
        <v>30</v>
      </c>
      <c r="O12" s="282">
        <v>31</v>
      </c>
      <c r="P12" s="282">
        <v>31</v>
      </c>
      <c r="Q12" s="282">
        <v>30</v>
      </c>
      <c r="R12" s="282">
        <v>31</v>
      </c>
      <c r="S12" s="282">
        <v>30</v>
      </c>
      <c r="T12" s="282">
        <v>31</v>
      </c>
      <c r="U12" s="196"/>
      <c r="V12" s="45">
        <f>SUM(J12:T12)</f>
        <v>304</v>
      </c>
    </row>
    <row r="13" spans="1:23" ht="17.25" customHeight="1" x14ac:dyDescent="0.25">
      <c r="F13" s="835" t="s">
        <v>155</v>
      </c>
      <c r="G13" s="836"/>
      <c r="H13" s="274"/>
      <c r="I13" s="133">
        <v>0</v>
      </c>
      <c r="J13" s="133">
        <v>0</v>
      </c>
      <c r="K13" s="133">
        <v>25</v>
      </c>
      <c r="L13" s="133">
        <v>25</v>
      </c>
      <c r="M13" s="133">
        <v>27</v>
      </c>
      <c r="N13" s="133">
        <v>26</v>
      </c>
      <c r="O13" s="133">
        <v>26</v>
      </c>
      <c r="P13" s="133">
        <v>27</v>
      </c>
      <c r="Q13" s="133">
        <v>26</v>
      </c>
      <c r="R13" s="133">
        <v>26</v>
      </c>
      <c r="S13" s="133">
        <v>26</v>
      </c>
      <c r="T13" s="133">
        <v>26</v>
      </c>
      <c r="U13" s="196"/>
      <c r="V13" s="45">
        <f>SUM(J13:T13)</f>
        <v>260</v>
      </c>
    </row>
    <row r="14" spans="1:23" ht="17.25" customHeight="1" x14ac:dyDescent="0.25">
      <c r="F14" s="989" t="s">
        <v>22</v>
      </c>
      <c r="G14" s="990"/>
      <c r="H14" s="274"/>
      <c r="I14" s="283">
        <v>0</v>
      </c>
      <c r="J14" s="283">
        <v>0</v>
      </c>
      <c r="K14" s="283">
        <v>4</v>
      </c>
      <c r="L14" s="283">
        <v>5</v>
      </c>
      <c r="M14" s="283">
        <v>4</v>
      </c>
      <c r="N14" s="283">
        <v>4</v>
      </c>
      <c r="O14" s="283">
        <v>5</v>
      </c>
      <c r="P14" s="283">
        <v>4</v>
      </c>
      <c r="Q14" s="283">
        <v>4</v>
      </c>
      <c r="R14" s="283">
        <v>4</v>
      </c>
      <c r="S14" s="283">
        <v>4</v>
      </c>
      <c r="T14" s="283">
        <v>5</v>
      </c>
      <c r="U14" s="190"/>
      <c r="V14" s="45">
        <f>SUM(J14:T14)</f>
        <v>43</v>
      </c>
    </row>
    <row r="15" spans="1:23" x14ac:dyDescent="0.25">
      <c r="F15" s="881"/>
      <c r="G15" s="881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V15" s="468">
        <f>SUM(V11:V14)</f>
        <v>813</v>
      </c>
    </row>
    <row r="17" spans="1:22" ht="35.25" customHeight="1" x14ac:dyDescent="0.25">
      <c r="A17" s="167" t="s">
        <v>9</v>
      </c>
      <c r="B17" s="93" t="s">
        <v>63</v>
      </c>
      <c r="C17" s="93" t="s">
        <v>231</v>
      </c>
      <c r="D17" s="168" t="s">
        <v>1</v>
      </c>
      <c r="E17" s="169" t="s">
        <v>2</v>
      </c>
      <c r="F17" s="169" t="s">
        <v>3</v>
      </c>
      <c r="G17" s="169" t="s">
        <v>4</v>
      </c>
      <c r="H17" s="224"/>
      <c r="I17" s="170" t="s">
        <v>66</v>
      </c>
      <c r="J17" s="136" t="s">
        <v>67</v>
      </c>
      <c r="K17" s="136" t="s">
        <v>68</v>
      </c>
      <c r="L17" s="136" t="s">
        <v>69</v>
      </c>
      <c r="M17" s="136" t="s">
        <v>70</v>
      </c>
      <c r="N17" s="136" t="s">
        <v>71</v>
      </c>
      <c r="O17" s="136" t="s">
        <v>72</v>
      </c>
      <c r="P17" s="136" t="s">
        <v>73</v>
      </c>
      <c r="Q17" s="136" t="s">
        <v>74</v>
      </c>
      <c r="R17" s="136" t="s">
        <v>75</v>
      </c>
      <c r="S17" s="136" t="s">
        <v>5</v>
      </c>
      <c r="T17" s="174" t="s">
        <v>76</v>
      </c>
      <c r="U17" s="199"/>
      <c r="V17" s="94" t="s">
        <v>16</v>
      </c>
    </row>
    <row r="18" spans="1:22" ht="22.5" customHeight="1" x14ac:dyDescent="0.25">
      <c r="A18" s="90"/>
      <c r="B18" s="343" t="s">
        <v>0</v>
      </c>
      <c r="C18" s="343"/>
      <c r="D18" s="110"/>
      <c r="E18" s="111"/>
      <c r="F18" s="111"/>
      <c r="G18" s="111"/>
      <c r="H18" s="224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99"/>
      <c r="V18" s="92"/>
    </row>
    <row r="19" spans="1:22" ht="38.25" customHeight="1" x14ac:dyDescent="0.25">
      <c r="A19" s="861">
        <v>1</v>
      </c>
      <c r="B19" s="981" t="s">
        <v>480</v>
      </c>
      <c r="C19" s="981" t="s">
        <v>358</v>
      </c>
      <c r="D19" s="573" t="s">
        <v>156</v>
      </c>
      <c r="E19" s="787">
        <v>2</v>
      </c>
      <c r="F19" s="523">
        <v>8</v>
      </c>
      <c r="G19" s="523">
        <f>E19*F19</f>
        <v>16</v>
      </c>
      <c r="H19" s="63"/>
      <c r="I19" s="372">
        <f>+I12*G19</f>
        <v>0</v>
      </c>
      <c r="J19" s="372">
        <f>+J12*G19</f>
        <v>0</v>
      </c>
      <c r="K19" s="372">
        <f>+K12*G19</f>
        <v>464</v>
      </c>
      <c r="L19" s="372">
        <f>+L12*G19</f>
        <v>480</v>
      </c>
      <c r="M19" s="372">
        <f>+M12*G19</f>
        <v>496</v>
      </c>
      <c r="N19" s="372">
        <f>+N12*G19</f>
        <v>480</v>
      </c>
      <c r="O19" s="372">
        <f>+O12*G19</f>
        <v>496</v>
      </c>
      <c r="P19" s="372">
        <f>+P12*G19</f>
        <v>496</v>
      </c>
      <c r="Q19" s="372">
        <f>+Q12*G19</f>
        <v>480</v>
      </c>
      <c r="R19" s="372">
        <f>+R12*G19</f>
        <v>496</v>
      </c>
      <c r="S19" s="372">
        <f>+S12*G19</f>
        <v>480</v>
      </c>
      <c r="T19" s="372">
        <f>+T12*G19</f>
        <v>496</v>
      </c>
      <c r="U19" s="234"/>
      <c r="V19" s="66">
        <f>SUM(J19:T19)</f>
        <v>4864</v>
      </c>
    </row>
    <row r="20" spans="1:22" ht="39.75" customHeight="1" x14ac:dyDescent="0.25">
      <c r="A20" s="861"/>
      <c r="B20" s="981"/>
      <c r="C20" s="981"/>
      <c r="D20" s="573" t="s">
        <v>481</v>
      </c>
      <c r="E20" s="787">
        <v>1</v>
      </c>
      <c r="F20" s="523">
        <v>4</v>
      </c>
      <c r="G20" s="727">
        <f>E20*F20</f>
        <v>4</v>
      </c>
      <c r="H20" s="63"/>
      <c r="I20" s="372">
        <f>+I12*G20</f>
        <v>0</v>
      </c>
      <c r="J20" s="372">
        <f>$J12*G20</f>
        <v>0</v>
      </c>
      <c r="K20" s="372">
        <f>+K12*G20</f>
        <v>116</v>
      </c>
      <c r="L20" s="372">
        <f>+L12*G20</f>
        <v>120</v>
      </c>
      <c r="M20" s="372">
        <f>+M12*G20</f>
        <v>124</v>
      </c>
      <c r="N20" s="372">
        <f>+N12*G20</f>
        <v>120</v>
      </c>
      <c r="O20" s="372">
        <f>+O12*G20</f>
        <v>124</v>
      </c>
      <c r="P20" s="372">
        <f>+P12*G20</f>
        <v>124</v>
      </c>
      <c r="Q20" s="372">
        <f>+Q12*G20</f>
        <v>120</v>
      </c>
      <c r="R20" s="372">
        <f>+R12*G20</f>
        <v>124</v>
      </c>
      <c r="S20" s="372">
        <f>+S12*G20</f>
        <v>120</v>
      </c>
      <c r="T20" s="372">
        <f>+T12*G20</f>
        <v>124</v>
      </c>
      <c r="U20" s="277"/>
      <c r="V20" s="645">
        <f>SUM(J20:T20)</f>
        <v>1216</v>
      </c>
    </row>
    <row r="21" spans="1:22" ht="40.5" customHeight="1" x14ac:dyDescent="0.25">
      <c r="A21" s="984">
        <v>2</v>
      </c>
      <c r="B21" s="981" t="s">
        <v>356</v>
      </c>
      <c r="C21" s="977" t="s">
        <v>355</v>
      </c>
      <c r="D21" s="254" t="s">
        <v>460</v>
      </c>
      <c r="E21" s="787">
        <v>3</v>
      </c>
      <c r="F21" s="523">
        <v>8</v>
      </c>
      <c r="G21" s="727">
        <f>E21*F21</f>
        <v>24</v>
      </c>
      <c r="H21" s="63"/>
      <c r="I21" s="103">
        <f>+I11*G21</f>
        <v>0</v>
      </c>
      <c r="J21" s="103">
        <f>+J11*G21</f>
        <v>0</v>
      </c>
      <c r="K21" s="103">
        <f>+K11*G21</f>
        <v>480</v>
      </c>
      <c r="L21" s="103">
        <f>+L11*G21</f>
        <v>480</v>
      </c>
      <c r="M21" s="103">
        <f>+M11*G21</f>
        <v>504</v>
      </c>
      <c r="N21" s="103">
        <f>+N11*G21</f>
        <v>528</v>
      </c>
      <c r="O21" s="103">
        <f>+O11*G21</f>
        <v>504</v>
      </c>
      <c r="P21" s="103">
        <f>+P11*G21</f>
        <v>552</v>
      </c>
      <c r="Q21" s="103">
        <f>+Q11*G21</f>
        <v>480</v>
      </c>
      <c r="R21" s="103">
        <f>+R11*G21</f>
        <v>480</v>
      </c>
      <c r="S21" s="103">
        <f>+S11*G21</f>
        <v>480</v>
      </c>
      <c r="T21" s="103">
        <f>+T11*G21</f>
        <v>456</v>
      </c>
      <c r="U21" s="234"/>
      <c r="V21" s="66">
        <f>SUM(J21:T21)</f>
        <v>4944</v>
      </c>
    </row>
    <row r="22" spans="1:22" ht="40.5" customHeight="1" x14ac:dyDescent="0.25">
      <c r="A22" s="984"/>
      <c r="B22" s="981"/>
      <c r="C22" s="988"/>
      <c r="D22" s="254" t="s">
        <v>223</v>
      </c>
      <c r="E22" s="787">
        <v>1</v>
      </c>
      <c r="F22" s="523">
        <v>8</v>
      </c>
      <c r="G22" s="727">
        <f>E22*F22</f>
        <v>8</v>
      </c>
      <c r="H22" s="63"/>
      <c r="I22" s="103">
        <f>+I11*G22</f>
        <v>0</v>
      </c>
      <c r="J22" s="103">
        <f>+J11*G22</f>
        <v>0</v>
      </c>
      <c r="K22" s="103">
        <f>+K11*G22</f>
        <v>160</v>
      </c>
      <c r="L22" s="103">
        <f>+L11*G22</f>
        <v>160</v>
      </c>
      <c r="M22" s="103">
        <f>+M11*G22</f>
        <v>168</v>
      </c>
      <c r="N22" s="103">
        <f>+N11*G22</f>
        <v>176</v>
      </c>
      <c r="O22" s="103">
        <f>+O11*G22</f>
        <v>168</v>
      </c>
      <c r="P22" s="103">
        <f>+P11*G22</f>
        <v>184</v>
      </c>
      <c r="Q22" s="103">
        <f>+Q11*G22</f>
        <v>160</v>
      </c>
      <c r="R22" s="103">
        <f>+R11*G22</f>
        <v>160</v>
      </c>
      <c r="S22" s="103">
        <f>+S11*G22</f>
        <v>160</v>
      </c>
      <c r="T22" s="103">
        <f>+T11*G22</f>
        <v>152</v>
      </c>
      <c r="U22" s="234"/>
      <c r="V22" s="66">
        <f>SUM(J22:T22)</f>
        <v>1648</v>
      </c>
    </row>
    <row r="23" spans="1:22" ht="40.5" customHeight="1" x14ac:dyDescent="0.25">
      <c r="A23" s="985"/>
      <c r="B23" s="981"/>
      <c r="C23" s="978"/>
      <c r="D23" s="574" t="s">
        <v>224</v>
      </c>
      <c r="E23" s="787">
        <v>1</v>
      </c>
      <c r="F23" s="523">
        <v>4</v>
      </c>
      <c r="G23" s="727">
        <f>E23*F23</f>
        <v>4</v>
      </c>
      <c r="H23" s="63"/>
      <c r="I23" s="105">
        <f>+I14*G23</f>
        <v>0</v>
      </c>
      <c r="J23" s="105">
        <f>+J14*G23</f>
        <v>0</v>
      </c>
      <c r="K23" s="105">
        <f>+J14*G23</f>
        <v>0</v>
      </c>
      <c r="L23" s="105">
        <f>+L14*G23</f>
        <v>20</v>
      </c>
      <c r="M23" s="105">
        <f>+M14*G23</f>
        <v>16</v>
      </c>
      <c r="N23" s="105">
        <f>+N14*G23</f>
        <v>16</v>
      </c>
      <c r="O23" s="105">
        <f>+O14*G23</f>
        <v>20</v>
      </c>
      <c r="P23" s="105">
        <f>+P14*G23</f>
        <v>16</v>
      </c>
      <c r="Q23" s="105">
        <f>+Q14*G23</f>
        <v>16</v>
      </c>
      <c r="R23" s="105">
        <f>+R14*G23</f>
        <v>16</v>
      </c>
      <c r="S23" s="105">
        <f>+S14*G23</f>
        <v>16</v>
      </c>
      <c r="T23" s="105">
        <f>+T14*G23</f>
        <v>20</v>
      </c>
      <c r="U23" s="234"/>
      <c r="V23" s="66">
        <f>SUM(J23:T23)</f>
        <v>156</v>
      </c>
    </row>
    <row r="24" spans="1:22" ht="18.75" customHeight="1" x14ac:dyDescent="0.25">
      <c r="A24" s="151"/>
      <c r="B24" s="259"/>
      <c r="C24" s="259"/>
      <c r="D24" s="260"/>
      <c r="E24" s="180">
        <f>SUM(E19:E23)</f>
        <v>8</v>
      </c>
      <c r="F24" s="180"/>
      <c r="G24" s="180"/>
      <c r="H24" s="63"/>
      <c r="I24" s="127"/>
      <c r="J24" s="127"/>
      <c r="K24" s="127"/>
      <c r="L24" s="127"/>
      <c r="M24" s="127"/>
      <c r="N24" s="127"/>
      <c r="O24" s="127"/>
      <c r="P24" s="127"/>
      <c r="Q24" s="127"/>
      <c r="R24" s="210"/>
      <c r="S24" s="982" t="s">
        <v>42</v>
      </c>
      <c r="T24" s="983"/>
      <c r="U24" s="278"/>
      <c r="V24" s="651">
        <f>SUM(V19:V23)</f>
        <v>12828</v>
      </c>
    </row>
    <row r="25" spans="1:22" ht="18.75" customHeight="1" x14ac:dyDescent="0.25">
      <c r="A25" s="19"/>
      <c r="B25" s="259"/>
      <c r="C25" s="259"/>
      <c r="D25" s="260"/>
      <c r="E25" s="180"/>
      <c r="F25" s="180"/>
      <c r="G25" s="180"/>
      <c r="H25" s="63"/>
      <c r="I25" s="249"/>
      <c r="J25" s="249"/>
      <c r="K25" s="249"/>
      <c r="L25" s="249"/>
      <c r="M25" s="249"/>
      <c r="N25" s="249"/>
      <c r="O25" s="249"/>
      <c r="P25" s="249"/>
      <c r="Q25" s="249"/>
      <c r="R25" s="249"/>
      <c r="S25" s="284"/>
      <c r="T25" s="284"/>
      <c r="U25" s="284"/>
      <c r="V25" s="285"/>
    </row>
    <row r="26" spans="1:22" ht="35.25" customHeight="1" x14ac:dyDescent="0.25">
      <c r="A26" s="167" t="s">
        <v>9</v>
      </c>
      <c r="B26" s="93" t="s">
        <v>63</v>
      </c>
      <c r="C26" s="93" t="s">
        <v>231</v>
      </c>
      <c r="D26" s="168" t="s">
        <v>1</v>
      </c>
      <c r="E26" s="169" t="s">
        <v>2</v>
      </c>
      <c r="F26" s="169" t="s">
        <v>3</v>
      </c>
      <c r="G26" s="169" t="s">
        <v>4</v>
      </c>
      <c r="H26" s="224"/>
      <c r="I26" s="170" t="s">
        <v>66</v>
      </c>
      <c r="J26" s="136" t="s">
        <v>67</v>
      </c>
      <c r="K26" s="136" t="s">
        <v>68</v>
      </c>
      <c r="L26" s="136" t="s">
        <v>69</v>
      </c>
      <c r="M26" s="136" t="s">
        <v>70</v>
      </c>
      <c r="N26" s="136" t="s">
        <v>71</v>
      </c>
      <c r="O26" s="136" t="s">
        <v>72</v>
      </c>
      <c r="P26" s="136" t="s">
        <v>73</v>
      </c>
      <c r="Q26" s="136" t="s">
        <v>74</v>
      </c>
      <c r="R26" s="136" t="s">
        <v>75</v>
      </c>
      <c r="S26" s="136" t="s">
        <v>5</v>
      </c>
      <c r="T26" s="174" t="s">
        <v>76</v>
      </c>
      <c r="U26" s="199"/>
      <c r="V26" s="94" t="s">
        <v>16</v>
      </c>
    </row>
    <row r="27" spans="1:22" ht="21.75" customHeight="1" x14ac:dyDescent="0.25">
      <c r="A27" s="90"/>
      <c r="B27" s="92" t="s">
        <v>11</v>
      </c>
      <c r="C27" s="92"/>
      <c r="D27" s="106"/>
      <c r="E27" s="107"/>
      <c r="F27" s="107"/>
      <c r="G27" s="107"/>
      <c r="H27" s="224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99"/>
      <c r="V27" s="140"/>
    </row>
    <row r="28" spans="1:22" ht="36.75" customHeight="1" x14ac:dyDescent="0.25">
      <c r="A28" s="148">
        <v>3</v>
      </c>
      <c r="B28" s="258" t="s">
        <v>480</v>
      </c>
      <c r="C28" s="258" t="s">
        <v>359</v>
      </c>
      <c r="D28" s="573" t="s">
        <v>156</v>
      </c>
      <c r="E28" s="787">
        <v>3</v>
      </c>
      <c r="F28" s="523">
        <v>8</v>
      </c>
      <c r="G28" s="523">
        <f>E28*F28</f>
        <v>24</v>
      </c>
      <c r="H28" s="63"/>
      <c r="I28" s="372">
        <f>+I12*G28</f>
        <v>0</v>
      </c>
      <c r="J28" s="372">
        <f>+J12*G28</f>
        <v>0</v>
      </c>
      <c r="K28" s="372">
        <f>+K12*G28</f>
        <v>696</v>
      </c>
      <c r="L28" s="372">
        <f>+L12*G28</f>
        <v>720</v>
      </c>
      <c r="M28" s="372">
        <f>+M12*G28</f>
        <v>744</v>
      </c>
      <c r="N28" s="372">
        <f>+N12*G28</f>
        <v>720</v>
      </c>
      <c r="O28" s="372">
        <f>+O12*G28</f>
        <v>744</v>
      </c>
      <c r="P28" s="372">
        <f>+P12*G28</f>
        <v>744</v>
      </c>
      <c r="Q28" s="372">
        <f>+Q12*G28</f>
        <v>720</v>
      </c>
      <c r="R28" s="372">
        <f>+R12*G28</f>
        <v>744</v>
      </c>
      <c r="S28" s="372">
        <f>+S12*G28</f>
        <v>720</v>
      </c>
      <c r="T28" s="372">
        <f>+T12*G28</f>
        <v>744</v>
      </c>
      <c r="U28" s="234"/>
      <c r="V28" s="66">
        <f>SUM(J28:T28)</f>
        <v>7296</v>
      </c>
    </row>
    <row r="29" spans="1:22" ht="37.5" customHeight="1" x14ac:dyDescent="0.25">
      <c r="A29" s="986">
        <v>4</v>
      </c>
      <c r="B29" s="981" t="s">
        <v>461</v>
      </c>
      <c r="C29" s="981" t="s">
        <v>357</v>
      </c>
      <c r="D29" s="254" t="s">
        <v>97</v>
      </c>
      <c r="E29" s="787">
        <v>4</v>
      </c>
      <c r="F29" s="523">
        <v>8</v>
      </c>
      <c r="G29" s="523">
        <f>E29*F29</f>
        <v>32</v>
      </c>
      <c r="H29" s="63"/>
      <c r="I29" s="103">
        <f>+I11*G29</f>
        <v>0</v>
      </c>
      <c r="J29" s="103">
        <f>+J11*G29</f>
        <v>0</v>
      </c>
      <c r="K29" s="103">
        <f>+K11*G29</f>
        <v>640</v>
      </c>
      <c r="L29" s="103">
        <f>+L11*G29</f>
        <v>640</v>
      </c>
      <c r="M29" s="103">
        <f>+M11*G29</f>
        <v>672</v>
      </c>
      <c r="N29" s="103">
        <f>+N11*G29</f>
        <v>704</v>
      </c>
      <c r="O29" s="103">
        <f t="shared" ref="O29:T29" si="0">$G$29*O11</f>
        <v>672</v>
      </c>
      <c r="P29" s="103">
        <f t="shared" si="0"/>
        <v>736</v>
      </c>
      <c r="Q29" s="103">
        <f t="shared" si="0"/>
        <v>640</v>
      </c>
      <c r="R29" s="103">
        <f t="shared" si="0"/>
        <v>640</v>
      </c>
      <c r="S29" s="103">
        <f t="shared" si="0"/>
        <v>640</v>
      </c>
      <c r="T29" s="103">
        <f t="shared" si="0"/>
        <v>608</v>
      </c>
      <c r="U29" s="234"/>
      <c r="V29" s="66">
        <f>SUM(J29:T29)</f>
        <v>6592</v>
      </c>
    </row>
    <row r="30" spans="1:22" ht="36.75" customHeight="1" x14ac:dyDescent="0.25">
      <c r="A30" s="987"/>
      <c r="B30" s="981"/>
      <c r="C30" s="981"/>
      <c r="D30" s="574" t="s">
        <v>157</v>
      </c>
      <c r="E30" s="787">
        <v>4</v>
      </c>
      <c r="F30" s="523">
        <v>4</v>
      </c>
      <c r="G30" s="523">
        <f>E30*F30</f>
        <v>16</v>
      </c>
      <c r="H30" s="63"/>
      <c r="I30" s="105">
        <f>+I14*G30</f>
        <v>0</v>
      </c>
      <c r="J30" s="105">
        <f>+J14*G30</f>
        <v>0</v>
      </c>
      <c r="K30" s="105">
        <f>+K14*G30</f>
        <v>64</v>
      </c>
      <c r="L30" s="105">
        <f>+L14*G30</f>
        <v>80</v>
      </c>
      <c r="M30" s="105">
        <f>+M14*G30</f>
        <v>64</v>
      </c>
      <c r="N30" s="105">
        <f>+N14*G30</f>
        <v>64</v>
      </c>
      <c r="O30" s="105">
        <f>+O14*G30</f>
        <v>80</v>
      </c>
      <c r="P30" s="105">
        <f>+P14*G30</f>
        <v>64</v>
      </c>
      <c r="Q30" s="105">
        <f>+Q14*G30</f>
        <v>64</v>
      </c>
      <c r="R30" s="105">
        <f>+R14*G30</f>
        <v>64</v>
      </c>
      <c r="S30" s="105">
        <f>+S14*G30</f>
        <v>64</v>
      </c>
      <c r="T30" s="105">
        <f>+T14*G30</f>
        <v>80</v>
      </c>
      <c r="U30" s="234"/>
      <c r="V30" s="66">
        <f>SUM(J30:T30)</f>
        <v>688</v>
      </c>
    </row>
    <row r="31" spans="1:22" ht="36.75" customHeight="1" x14ac:dyDescent="0.25">
      <c r="A31" s="824">
        <v>5</v>
      </c>
      <c r="B31" s="977" t="s">
        <v>462</v>
      </c>
      <c r="C31" s="977" t="s">
        <v>463</v>
      </c>
      <c r="D31" s="254" t="s">
        <v>97</v>
      </c>
      <c r="E31" s="737">
        <v>1</v>
      </c>
      <c r="F31" s="682">
        <v>8</v>
      </c>
      <c r="G31" s="682">
        <f>E31*F31</f>
        <v>8</v>
      </c>
      <c r="H31" s="63"/>
      <c r="I31" s="103">
        <f>I11*G31</f>
        <v>0</v>
      </c>
      <c r="J31" s="103">
        <f>J11*G31</f>
        <v>0</v>
      </c>
      <c r="K31" s="103">
        <f>K11*G31</f>
        <v>160</v>
      </c>
      <c r="L31" s="103">
        <f>L11*G31</f>
        <v>160</v>
      </c>
      <c r="M31" s="103">
        <f>M11*G31</f>
        <v>168</v>
      </c>
      <c r="N31" s="103">
        <f>N11*G31</f>
        <v>176</v>
      </c>
      <c r="O31" s="103">
        <f>O11*G31</f>
        <v>168</v>
      </c>
      <c r="P31" s="103">
        <f>P11*G31</f>
        <v>184</v>
      </c>
      <c r="Q31" s="103">
        <f>Q11*G31</f>
        <v>160</v>
      </c>
      <c r="R31" s="103">
        <f>R11*G31</f>
        <v>160</v>
      </c>
      <c r="S31" s="103">
        <f>S11*G31</f>
        <v>160</v>
      </c>
      <c r="T31" s="103">
        <f>T11*G31</f>
        <v>152</v>
      </c>
      <c r="U31" s="234"/>
      <c r="V31" s="731">
        <f>SUM(J31:T31)</f>
        <v>1648</v>
      </c>
    </row>
    <row r="32" spans="1:22" ht="36.75" customHeight="1" x14ac:dyDescent="0.25">
      <c r="A32" s="826"/>
      <c r="B32" s="978"/>
      <c r="C32" s="978"/>
      <c r="D32" s="254" t="s">
        <v>122</v>
      </c>
      <c r="E32" s="737">
        <v>1</v>
      </c>
      <c r="F32" s="682">
        <v>8</v>
      </c>
      <c r="G32" s="682">
        <f>E32*F32</f>
        <v>8</v>
      </c>
      <c r="H32" s="63"/>
      <c r="I32" s="103">
        <f>I11*G32</f>
        <v>0</v>
      </c>
      <c r="J32" s="103">
        <f>J11*G32</f>
        <v>0</v>
      </c>
      <c r="K32" s="103">
        <f>K11*G32</f>
        <v>160</v>
      </c>
      <c r="L32" s="103">
        <f>L11*G32</f>
        <v>160</v>
      </c>
      <c r="M32" s="103">
        <f>M11*G32</f>
        <v>168</v>
      </c>
      <c r="N32" s="103">
        <f>N11*G32</f>
        <v>176</v>
      </c>
      <c r="O32" s="103">
        <f>O11*G32</f>
        <v>168</v>
      </c>
      <c r="P32" s="103">
        <f>P11*G32</f>
        <v>184</v>
      </c>
      <c r="Q32" s="103">
        <f>Q11*G32</f>
        <v>160</v>
      </c>
      <c r="R32" s="103">
        <f>R11*G32</f>
        <v>160</v>
      </c>
      <c r="S32" s="103">
        <f>S11*G32</f>
        <v>160</v>
      </c>
      <c r="T32" s="103">
        <f>T11*G32</f>
        <v>152</v>
      </c>
      <c r="U32" s="234"/>
      <c r="V32" s="731">
        <f>SUM(J32:T32)</f>
        <v>1648</v>
      </c>
    </row>
    <row r="33" spans="1:23" ht="19.5" customHeight="1" x14ac:dyDescent="0.25">
      <c r="A33" s="18"/>
      <c r="B33" s="259"/>
      <c r="C33" s="259"/>
      <c r="D33" s="180"/>
      <c r="E33" s="180">
        <f>SUM(E28:E32)</f>
        <v>13</v>
      </c>
      <c r="F33" s="180"/>
      <c r="G33" s="180"/>
      <c r="H33" s="63"/>
      <c r="I33" s="291"/>
      <c r="J33" s="291"/>
      <c r="K33" s="291"/>
      <c r="L33" s="291"/>
      <c r="M33" s="291"/>
      <c r="N33" s="291"/>
      <c r="O33" s="291"/>
      <c r="P33" s="291"/>
      <c r="Q33" s="291"/>
      <c r="R33" s="292"/>
      <c r="S33" s="982" t="s">
        <v>43</v>
      </c>
      <c r="T33" s="983"/>
      <c r="U33" s="279"/>
      <c r="V33" s="651">
        <f>SUM(V28:V32)</f>
        <v>17872</v>
      </c>
    </row>
    <row r="34" spans="1:23" s="112" customFormat="1" ht="13.5" customHeight="1" x14ac:dyDescent="0.25">
      <c r="A34" s="293"/>
      <c r="B34" s="183"/>
      <c r="C34" s="183"/>
      <c r="D34" s="182"/>
      <c r="E34" s="182"/>
      <c r="F34" s="182"/>
      <c r="G34" s="182"/>
      <c r="H34" s="63"/>
      <c r="I34" s="257"/>
      <c r="J34" s="257"/>
      <c r="K34" s="257"/>
      <c r="L34" s="257"/>
      <c r="M34" s="257"/>
      <c r="N34" s="257"/>
      <c r="O34" s="257"/>
      <c r="P34" s="257"/>
      <c r="Q34" s="257"/>
      <c r="R34" s="257"/>
      <c r="S34" s="294"/>
      <c r="T34" s="294"/>
      <c r="U34" s="295"/>
      <c r="V34" s="296"/>
    </row>
    <row r="35" spans="1:23" ht="35.25" customHeight="1" x14ac:dyDescent="0.25">
      <c r="A35" s="167" t="s">
        <v>9</v>
      </c>
      <c r="B35" s="93" t="s">
        <v>63</v>
      </c>
      <c r="C35" s="93" t="s">
        <v>231</v>
      </c>
      <c r="D35" s="168" t="s">
        <v>1</v>
      </c>
      <c r="E35" s="169" t="s">
        <v>2</v>
      </c>
      <c r="F35" s="169" t="s">
        <v>3</v>
      </c>
      <c r="G35" s="169" t="s">
        <v>4</v>
      </c>
      <c r="H35" s="224"/>
      <c r="I35" s="170" t="s">
        <v>66</v>
      </c>
      <c r="J35" s="136" t="s">
        <v>67</v>
      </c>
      <c r="K35" s="136" t="s">
        <v>68</v>
      </c>
      <c r="L35" s="136" t="s">
        <v>69</v>
      </c>
      <c r="M35" s="136" t="s">
        <v>70</v>
      </c>
      <c r="N35" s="136" t="s">
        <v>71</v>
      </c>
      <c r="O35" s="136" t="s">
        <v>72</v>
      </c>
      <c r="P35" s="136" t="s">
        <v>73</v>
      </c>
      <c r="Q35" s="136" t="s">
        <v>74</v>
      </c>
      <c r="R35" s="136" t="s">
        <v>75</v>
      </c>
      <c r="S35" s="136" t="s">
        <v>5</v>
      </c>
      <c r="T35" s="174" t="s">
        <v>76</v>
      </c>
      <c r="U35" s="199"/>
      <c r="V35" s="94" t="s">
        <v>16</v>
      </c>
    </row>
    <row r="36" spans="1:23" ht="22.5" customHeight="1" x14ac:dyDescent="0.25">
      <c r="A36" s="90"/>
      <c r="B36" s="92" t="s">
        <v>10</v>
      </c>
      <c r="C36" s="107"/>
      <c r="D36" s="106"/>
      <c r="E36" s="107"/>
      <c r="F36" s="107"/>
      <c r="G36" s="107"/>
      <c r="H36" s="224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199"/>
      <c r="V36" s="92"/>
    </row>
    <row r="37" spans="1:23" ht="36" customHeight="1" x14ac:dyDescent="0.25">
      <c r="A37" s="824">
        <v>6</v>
      </c>
      <c r="B37" s="977" t="s">
        <v>464</v>
      </c>
      <c r="C37" s="977" t="s">
        <v>363</v>
      </c>
      <c r="D37" s="254" t="s">
        <v>97</v>
      </c>
      <c r="E37" s="786">
        <v>3</v>
      </c>
      <c r="F37" s="517">
        <v>8</v>
      </c>
      <c r="G37" s="517">
        <f>E37*F37</f>
        <v>24</v>
      </c>
      <c r="H37" s="634"/>
      <c r="I37" s="509">
        <f>I11*G37</f>
        <v>0</v>
      </c>
      <c r="J37" s="509">
        <f>J11*G37</f>
        <v>0</v>
      </c>
      <c r="K37" s="509">
        <f>K11*G37</f>
        <v>480</v>
      </c>
      <c r="L37" s="509">
        <f>L11*G37</f>
        <v>480</v>
      </c>
      <c r="M37" s="509">
        <f>M11*G37</f>
        <v>504</v>
      </c>
      <c r="N37" s="509">
        <f>N11*G37</f>
        <v>528</v>
      </c>
      <c r="O37" s="509">
        <f>O11*G37</f>
        <v>504</v>
      </c>
      <c r="P37" s="509">
        <f>P11*G37</f>
        <v>552</v>
      </c>
      <c r="Q37" s="509">
        <f>Q11*G37</f>
        <v>480</v>
      </c>
      <c r="R37" s="509">
        <f>R11*G37</f>
        <v>480</v>
      </c>
      <c r="S37" s="509">
        <f>S11*G37</f>
        <v>480</v>
      </c>
      <c r="T37" s="509">
        <f>T11*G37</f>
        <v>456</v>
      </c>
      <c r="U37" s="205"/>
      <c r="V37" s="732">
        <f>SUM(J37:T37)</f>
        <v>4944</v>
      </c>
    </row>
    <row r="38" spans="1:23" ht="39.75" customHeight="1" x14ac:dyDescent="0.25">
      <c r="A38" s="826"/>
      <c r="B38" s="978"/>
      <c r="C38" s="978"/>
      <c r="D38" s="574" t="s">
        <v>465</v>
      </c>
      <c r="E38" s="780">
        <v>1</v>
      </c>
      <c r="F38" s="438">
        <v>6</v>
      </c>
      <c r="G38" s="438">
        <f>E38*F38</f>
        <v>6</v>
      </c>
      <c r="H38" s="255"/>
      <c r="I38" s="105">
        <f>+I14*G38</f>
        <v>0</v>
      </c>
      <c r="J38" s="105">
        <f>+J14*G38</f>
        <v>0</v>
      </c>
      <c r="K38" s="105">
        <f>+K14*G38</f>
        <v>24</v>
      </c>
      <c r="L38" s="105">
        <f>+L14*G38</f>
        <v>30</v>
      </c>
      <c r="M38" s="105">
        <f>+M14*G38</f>
        <v>24</v>
      </c>
      <c r="N38" s="105">
        <f>+N14*G38</f>
        <v>24</v>
      </c>
      <c r="O38" s="105">
        <f>+O14*G38</f>
        <v>30</v>
      </c>
      <c r="P38" s="105">
        <f>+P14*G38</f>
        <v>24</v>
      </c>
      <c r="Q38" s="105">
        <f>+Q14*G38</f>
        <v>24</v>
      </c>
      <c r="R38" s="105">
        <f>+R14*G38</f>
        <v>24</v>
      </c>
      <c r="S38" s="105">
        <f>+S14*G38</f>
        <v>24</v>
      </c>
      <c r="T38" s="105">
        <f>+T14*G38</f>
        <v>30</v>
      </c>
      <c r="U38" s="234"/>
      <c r="V38" s="66">
        <f>SUM(J38:T38)</f>
        <v>258</v>
      </c>
    </row>
    <row r="39" spans="1:23" ht="37.5" customHeight="1" x14ac:dyDescent="0.25">
      <c r="A39" s="437">
        <v>7</v>
      </c>
      <c r="B39" s="734" t="s">
        <v>360</v>
      </c>
      <c r="C39" s="261" t="s">
        <v>363</v>
      </c>
      <c r="D39" s="288" t="s">
        <v>466</v>
      </c>
      <c r="E39" s="780">
        <v>1</v>
      </c>
      <c r="F39" s="438">
        <v>8</v>
      </c>
      <c r="G39" s="728">
        <f>E39*F39</f>
        <v>8</v>
      </c>
      <c r="H39" s="255"/>
      <c r="I39" s="104">
        <f>+I13*G39</f>
        <v>0</v>
      </c>
      <c r="J39" s="104">
        <f>+J13*G39</f>
        <v>0</v>
      </c>
      <c r="K39" s="104">
        <f>+K13*G39</f>
        <v>200</v>
      </c>
      <c r="L39" s="104">
        <f>+L13*G39</f>
        <v>200</v>
      </c>
      <c r="M39" s="104">
        <f>+M13*G39</f>
        <v>216</v>
      </c>
      <c r="N39" s="104">
        <f t="shared" ref="N39:T39" si="1">$G$39*N13</f>
        <v>208</v>
      </c>
      <c r="O39" s="104">
        <f t="shared" si="1"/>
        <v>208</v>
      </c>
      <c r="P39" s="104">
        <f t="shared" si="1"/>
        <v>216</v>
      </c>
      <c r="Q39" s="104">
        <f t="shared" si="1"/>
        <v>208</v>
      </c>
      <c r="R39" s="104">
        <f t="shared" si="1"/>
        <v>208</v>
      </c>
      <c r="S39" s="104">
        <f t="shared" si="1"/>
        <v>208</v>
      </c>
      <c r="T39" s="104">
        <f t="shared" si="1"/>
        <v>208</v>
      </c>
      <c r="U39" s="234"/>
      <c r="V39" s="66">
        <f>SUM(J39:T39)</f>
        <v>2080</v>
      </c>
    </row>
    <row r="40" spans="1:23" ht="43.9" customHeight="1" x14ac:dyDescent="0.25">
      <c r="A40" s="437">
        <v>8</v>
      </c>
      <c r="B40" s="734" t="s">
        <v>467</v>
      </c>
      <c r="C40" s="261" t="s">
        <v>361</v>
      </c>
      <c r="D40" s="288" t="s">
        <v>158</v>
      </c>
      <c r="E40" s="780">
        <v>1</v>
      </c>
      <c r="F40" s="438">
        <v>8</v>
      </c>
      <c r="G40" s="728">
        <f>E40*F40</f>
        <v>8</v>
      </c>
      <c r="H40" s="119"/>
      <c r="I40" s="104">
        <f>+I13*G40</f>
        <v>0</v>
      </c>
      <c r="J40" s="104">
        <f>+J13*G40</f>
        <v>0</v>
      </c>
      <c r="K40" s="104">
        <f>+K13*G40</f>
        <v>200</v>
      </c>
      <c r="L40" s="104">
        <f>+L13*G40</f>
        <v>200</v>
      </c>
      <c r="M40" s="104">
        <f>+M13*G40</f>
        <v>216</v>
      </c>
      <c r="N40" s="104">
        <f>+N13*G40</f>
        <v>208</v>
      </c>
      <c r="O40" s="104">
        <f>+O13*G40</f>
        <v>208</v>
      </c>
      <c r="P40" s="104">
        <f>+P13*G40</f>
        <v>216</v>
      </c>
      <c r="Q40" s="104">
        <f>+Q13*G40</f>
        <v>208</v>
      </c>
      <c r="R40" s="104">
        <f>+R13*G40</f>
        <v>208</v>
      </c>
      <c r="S40" s="104">
        <f>+S13*G40</f>
        <v>208</v>
      </c>
      <c r="T40" s="104">
        <f>+T13*G40</f>
        <v>208</v>
      </c>
      <c r="U40" s="378"/>
      <c r="V40" s="83">
        <f>SUM(J40:T40)</f>
        <v>2080</v>
      </c>
      <c r="W40" s="21"/>
    </row>
    <row r="41" spans="1:23" ht="18.75" customHeight="1" x14ac:dyDescent="0.25">
      <c r="A41" s="19"/>
      <c r="B41" s="367"/>
      <c r="C41" s="367"/>
      <c r="D41" s="368"/>
      <c r="E41" s="152">
        <f>SUM(E37:E40)</f>
        <v>6</v>
      </c>
      <c r="F41" s="369"/>
      <c r="G41" s="369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994" t="s">
        <v>159</v>
      </c>
      <c r="T41" s="995"/>
      <c r="U41" s="236"/>
      <c r="V41" s="379">
        <f>SUM(V37:V40)</f>
        <v>9362</v>
      </c>
    </row>
    <row r="42" spans="1:23" ht="18.75" customHeight="1" x14ac:dyDescent="0.25">
      <c r="A42" s="19"/>
      <c r="B42" s="367"/>
      <c r="C42" s="367"/>
      <c r="D42" s="443"/>
      <c r="E42" s="444"/>
      <c r="F42" s="444"/>
      <c r="G42" s="444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101"/>
      <c r="T42" s="101"/>
      <c r="U42" s="276"/>
      <c r="V42" s="445"/>
    </row>
    <row r="43" spans="1:23" ht="35.25" customHeight="1" x14ac:dyDescent="0.25">
      <c r="A43" s="167" t="s">
        <v>9</v>
      </c>
      <c r="B43" s="93" t="s">
        <v>63</v>
      </c>
      <c r="C43" s="93" t="s">
        <v>231</v>
      </c>
      <c r="D43" s="168" t="s">
        <v>1</v>
      </c>
      <c r="E43" s="169" t="s">
        <v>2</v>
      </c>
      <c r="F43" s="169" t="s">
        <v>3</v>
      </c>
      <c r="G43" s="169" t="s">
        <v>4</v>
      </c>
      <c r="H43" s="224"/>
      <c r="I43" s="170" t="s">
        <v>66</v>
      </c>
      <c r="J43" s="136" t="s">
        <v>67</v>
      </c>
      <c r="K43" s="136" t="s">
        <v>68</v>
      </c>
      <c r="L43" s="136" t="s">
        <v>69</v>
      </c>
      <c r="M43" s="136" t="s">
        <v>70</v>
      </c>
      <c r="N43" s="136" t="s">
        <v>71</v>
      </c>
      <c r="O43" s="136" t="s">
        <v>72</v>
      </c>
      <c r="P43" s="136" t="s">
        <v>73</v>
      </c>
      <c r="Q43" s="136" t="s">
        <v>74</v>
      </c>
      <c r="R43" s="136" t="s">
        <v>75</v>
      </c>
      <c r="S43" s="136" t="s">
        <v>5</v>
      </c>
      <c r="T43" s="174" t="s">
        <v>76</v>
      </c>
      <c r="U43" s="199"/>
      <c r="V43" s="94" t="s">
        <v>16</v>
      </c>
    </row>
    <row r="44" spans="1:23" ht="21.75" customHeight="1" x14ac:dyDescent="0.25">
      <c r="A44" s="90"/>
      <c r="B44" s="92" t="s">
        <v>8</v>
      </c>
      <c r="C44" s="92"/>
      <c r="D44" s="106"/>
      <c r="E44" s="107"/>
      <c r="F44" s="107"/>
      <c r="G44" s="107"/>
      <c r="H44" s="224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199"/>
      <c r="V44" s="140"/>
    </row>
    <row r="45" spans="1:23" ht="37.5" customHeight="1" x14ac:dyDescent="0.25">
      <c r="A45" s="528">
        <v>9</v>
      </c>
      <c r="B45" s="733" t="s">
        <v>471</v>
      </c>
      <c r="C45" s="565" t="s">
        <v>362</v>
      </c>
      <c r="D45" s="254" t="s">
        <v>83</v>
      </c>
      <c r="E45" s="787">
        <v>2</v>
      </c>
      <c r="F45" s="523">
        <v>8</v>
      </c>
      <c r="G45" s="523">
        <f>E45*F45</f>
        <v>16</v>
      </c>
      <c r="H45" s="63"/>
      <c r="I45" s="104">
        <f>+I13*G45</f>
        <v>0</v>
      </c>
      <c r="J45" s="104">
        <f>+J13*G45</f>
        <v>0</v>
      </c>
      <c r="K45" s="104">
        <f>+K13*G45</f>
        <v>400</v>
      </c>
      <c r="L45" s="104">
        <f>+L13*G45</f>
        <v>400</v>
      </c>
      <c r="M45" s="104">
        <f>+M13*G45</f>
        <v>432</v>
      </c>
      <c r="N45" s="104">
        <f>+N13*G45</f>
        <v>416</v>
      </c>
      <c r="O45" s="104">
        <f>+O13*G45</f>
        <v>416</v>
      </c>
      <c r="P45" s="104">
        <f>+P13*G45</f>
        <v>432</v>
      </c>
      <c r="Q45" s="104">
        <f>+Q13*G45</f>
        <v>416</v>
      </c>
      <c r="R45" s="104">
        <f>+R13*G45</f>
        <v>416</v>
      </c>
      <c r="S45" s="104">
        <f>+S13*G45</f>
        <v>416</v>
      </c>
      <c r="T45" s="104">
        <f>+T13*G45</f>
        <v>416</v>
      </c>
      <c r="U45" s="234"/>
      <c r="V45" s="66">
        <f>SUM(J45:T45)</f>
        <v>4160</v>
      </c>
    </row>
    <row r="46" spans="1:23" ht="19.5" customHeight="1" x14ac:dyDescent="0.25">
      <c r="A46" s="18"/>
      <c r="B46" s="259"/>
      <c r="C46" s="259"/>
      <c r="D46" s="180"/>
      <c r="E46" s="180">
        <f>SUM(E45)</f>
        <v>2</v>
      </c>
      <c r="F46" s="180"/>
      <c r="G46" s="180"/>
      <c r="H46" s="63"/>
      <c r="I46" s="291"/>
      <c r="J46" s="291"/>
      <c r="K46" s="291"/>
      <c r="L46" s="291"/>
      <c r="M46" s="291"/>
      <c r="N46" s="291"/>
      <c r="O46" s="291"/>
      <c r="P46" s="291"/>
      <c r="Q46" s="291"/>
      <c r="R46" s="292"/>
      <c r="S46" s="884" t="s">
        <v>160</v>
      </c>
      <c r="T46" s="885"/>
      <c r="U46" s="279"/>
      <c r="V46" s="651">
        <f>SUM(V45:V45)</f>
        <v>4160</v>
      </c>
    </row>
    <row r="47" spans="1:23" ht="19.5" customHeight="1" x14ac:dyDescent="0.25">
      <c r="A47" s="18"/>
      <c r="B47" s="259"/>
      <c r="C47" s="259"/>
      <c r="D47" s="180"/>
      <c r="E47" s="180"/>
      <c r="F47" s="180"/>
      <c r="G47" s="180"/>
      <c r="H47" s="63"/>
      <c r="I47" s="647"/>
      <c r="J47" s="459"/>
      <c r="K47" s="647"/>
      <c r="L47" s="647"/>
      <c r="M47" s="647"/>
      <c r="N47" s="647"/>
      <c r="O47" s="459"/>
      <c r="P47" s="459"/>
      <c r="Q47" s="647"/>
      <c r="R47" s="647"/>
      <c r="S47" s="646"/>
      <c r="T47" s="646"/>
      <c r="U47" s="295"/>
      <c r="V47" s="648"/>
    </row>
    <row r="48" spans="1:23" ht="35.25" customHeight="1" x14ac:dyDescent="0.25">
      <c r="A48" s="167" t="s">
        <v>9</v>
      </c>
      <c r="B48" s="93" t="s">
        <v>63</v>
      </c>
      <c r="C48" s="93" t="s">
        <v>231</v>
      </c>
      <c r="D48" s="168" t="s">
        <v>1</v>
      </c>
      <c r="E48" s="169" t="s">
        <v>2</v>
      </c>
      <c r="F48" s="169" t="s">
        <v>3</v>
      </c>
      <c r="G48" s="169" t="s">
        <v>4</v>
      </c>
      <c r="H48" s="224"/>
      <c r="I48" s="170" t="s">
        <v>66</v>
      </c>
      <c r="J48" s="136" t="s">
        <v>67</v>
      </c>
      <c r="K48" s="136" t="s">
        <v>68</v>
      </c>
      <c r="L48" s="136" t="s">
        <v>69</v>
      </c>
      <c r="M48" s="136" t="s">
        <v>70</v>
      </c>
      <c r="N48" s="136" t="s">
        <v>71</v>
      </c>
      <c r="O48" s="136" t="s">
        <v>72</v>
      </c>
      <c r="P48" s="136" t="s">
        <v>73</v>
      </c>
      <c r="Q48" s="136" t="s">
        <v>74</v>
      </c>
      <c r="R48" s="136" t="s">
        <v>75</v>
      </c>
      <c r="S48" s="136" t="s">
        <v>5</v>
      </c>
      <c r="T48" s="174" t="s">
        <v>76</v>
      </c>
      <c r="U48" s="199"/>
      <c r="V48" s="94" t="s">
        <v>16</v>
      </c>
    </row>
    <row r="49" spans="1:22" ht="21.75" customHeight="1" x14ac:dyDescent="0.25">
      <c r="A49" s="90"/>
      <c r="B49" s="92" t="s">
        <v>7</v>
      </c>
      <c r="C49" s="92"/>
      <c r="D49" s="106"/>
      <c r="E49" s="107"/>
      <c r="F49" s="107"/>
      <c r="G49" s="107"/>
      <c r="H49" s="224"/>
      <c r="I49" s="100"/>
      <c r="J49" s="100"/>
      <c r="K49" s="100"/>
      <c r="L49" s="100"/>
      <c r="M49" s="100"/>
      <c r="N49" s="100"/>
      <c r="O49" s="100"/>
      <c r="P49" s="100"/>
      <c r="Q49" s="100"/>
      <c r="R49" s="100"/>
      <c r="S49" s="100"/>
      <c r="T49" s="100"/>
      <c r="U49" s="199"/>
      <c r="V49" s="140"/>
    </row>
    <row r="50" spans="1:22" ht="37.5" customHeight="1" x14ac:dyDescent="0.25">
      <c r="A50" s="528">
        <v>10</v>
      </c>
      <c r="B50" s="733" t="s">
        <v>468</v>
      </c>
      <c r="C50" s="565" t="s">
        <v>364</v>
      </c>
      <c r="D50" s="254" t="s">
        <v>83</v>
      </c>
      <c r="E50" s="787">
        <v>2</v>
      </c>
      <c r="F50" s="523">
        <v>8</v>
      </c>
      <c r="G50" s="523">
        <f>E50*F50</f>
        <v>16</v>
      </c>
      <c r="H50" s="63"/>
      <c r="I50" s="104">
        <f>+I13*G50</f>
        <v>0</v>
      </c>
      <c r="J50" s="104">
        <f>+J13*G50</f>
        <v>0</v>
      </c>
      <c r="K50" s="104">
        <f>+K13*G50</f>
        <v>400</v>
      </c>
      <c r="L50" s="104">
        <f>+L13*G50</f>
        <v>400</v>
      </c>
      <c r="M50" s="104">
        <f>+M13*G50</f>
        <v>432</v>
      </c>
      <c r="N50" s="104">
        <f>+N13*G50</f>
        <v>416</v>
      </c>
      <c r="O50" s="104">
        <f>+O13*G50</f>
        <v>416</v>
      </c>
      <c r="P50" s="104">
        <f>+P13*G50</f>
        <v>432</v>
      </c>
      <c r="Q50" s="104">
        <f>+Q13*G50</f>
        <v>416</v>
      </c>
      <c r="R50" s="104">
        <f>+R13*G50</f>
        <v>416</v>
      </c>
      <c r="S50" s="104">
        <f>+S13*G50</f>
        <v>416</v>
      </c>
      <c r="T50" s="104">
        <f>+T13*G50</f>
        <v>416</v>
      </c>
      <c r="U50" s="234"/>
      <c r="V50" s="66">
        <f>SUM(J50:T50)</f>
        <v>4160</v>
      </c>
    </row>
    <row r="51" spans="1:22" ht="37.5" customHeight="1" x14ac:dyDescent="0.25">
      <c r="A51" s="730">
        <v>11</v>
      </c>
      <c r="B51" s="733" t="s">
        <v>469</v>
      </c>
      <c r="C51" s="565" t="s">
        <v>470</v>
      </c>
      <c r="D51" s="254" t="s">
        <v>212</v>
      </c>
      <c r="E51" s="787">
        <v>1</v>
      </c>
      <c r="F51" s="729">
        <v>8</v>
      </c>
      <c r="G51" s="729">
        <f>E51*F51</f>
        <v>8</v>
      </c>
      <c r="H51" s="63"/>
      <c r="I51" s="103">
        <f>I11*G51</f>
        <v>0</v>
      </c>
      <c r="J51" s="103">
        <f>J11*G51</f>
        <v>0</v>
      </c>
      <c r="K51" s="103">
        <f>K11*G51</f>
        <v>160</v>
      </c>
      <c r="L51" s="103">
        <f>L11*G51</f>
        <v>160</v>
      </c>
      <c r="M51" s="103">
        <f>M11*G51</f>
        <v>168</v>
      </c>
      <c r="N51" s="103">
        <f>N11*G51</f>
        <v>176</v>
      </c>
      <c r="O51" s="103">
        <f>O11*G51</f>
        <v>168</v>
      </c>
      <c r="P51" s="103">
        <f>P11*G51</f>
        <v>184</v>
      </c>
      <c r="Q51" s="103">
        <f>Q11*G51</f>
        <v>160</v>
      </c>
      <c r="R51" s="103">
        <f>R11*G51</f>
        <v>160</v>
      </c>
      <c r="S51" s="103">
        <f>S11*G51</f>
        <v>160</v>
      </c>
      <c r="T51" s="103">
        <f>T11*G51</f>
        <v>152</v>
      </c>
      <c r="U51" s="257"/>
      <c r="V51" s="731">
        <f>SUM(J51:T51)</f>
        <v>1648</v>
      </c>
    </row>
    <row r="52" spans="1:22" ht="21" customHeight="1" x14ac:dyDescent="0.25">
      <c r="A52" s="21"/>
      <c r="B52" s="21"/>
      <c r="C52" s="21"/>
      <c r="D52" s="21"/>
      <c r="E52" s="738">
        <f>SUM(E50:E51)</f>
        <v>3</v>
      </c>
      <c r="F52" s="21"/>
      <c r="G52" s="21"/>
      <c r="I52" s="61"/>
      <c r="J52" s="61"/>
      <c r="K52" s="61"/>
      <c r="L52" s="61"/>
      <c r="M52" s="21"/>
      <c r="N52" s="21"/>
      <c r="O52" s="21"/>
      <c r="P52" s="21"/>
      <c r="Q52" s="21"/>
      <c r="R52" s="21"/>
      <c r="S52" s="996" t="s">
        <v>44</v>
      </c>
      <c r="T52" s="997"/>
      <c r="U52" s="280"/>
      <c r="V52" s="739">
        <f>SUM(V50:V51)</f>
        <v>5808</v>
      </c>
    </row>
    <row r="53" spans="1:22" ht="21" customHeight="1" x14ac:dyDescent="0.25">
      <c r="A53" s="21"/>
      <c r="B53" s="21"/>
      <c r="C53" s="21"/>
      <c r="D53" s="21"/>
      <c r="E53" s="624"/>
      <c r="F53" s="21"/>
      <c r="G53" s="21"/>
      <c r="I53" s="61"/>
      <c r="J53" s="61"/>
      <c r="K53" s="61"/>
      <c r="L53" s="61"/>
      <c r="M53" s="21"/>
      <c r="N53" s="21"/>
      <c r="O53" s="21"/>
      <c r="P53" s="21"/>
      <c r="Q53" s="21"/>
      <c r="R53" s="21"/>
      <c r="S53" s="35"/>
      <c r="T53" s="35"/>
      <c r="U53" s="280"/>
      <c r="V53" s="35"/>
    </row>
    <row r="54" spans="1:22" ht="21" customHeight="1" x14ac:dyDescent="0.25">
      <c r="A54" s="21"/>
      <c r="B54" s="21"/>
      <c r="C54" s="21"/>
      <c r="D54" s="21"/>
      <c r="E54" s="62">
        <f>SUM(E24+E33+E41+E46+E52)</f>
        <v>32</v>
      </c>
      <c r="F54" s="21"/>
      <c r="G54" s="21"/>
      <c r="I54" s="206">
        <f>SUM(I19:I23,I28:I32,I37:I40,I45,I50:I51)</f>
        <v>0</v>
      </c>
      <c r="J54" s="206">
        <f t="shared" ref="J54:T54" si="2">SUM(J19:J23,J28:J32,J37:J40,J45,J50:J51)</f>
        <v>0</v>
      </c>
      <c r="K54" s="206">
        <f t="shared" si="2"/>
        <v>4804</v>
      </c>
      <c r="L54" s="206">
        <f t="shared" si="2"/>
        <v>4890</v>
      </c>
      <c r="M54" s="206">
        <f t="shared" si="2"/>
        <v>5116</v>
      </c>
      <c r="N54" s="206">
        <f t="shared" si="2"/>
        <v>5136</v>
      </c>
      <c r="O54" s="206">
        <f t="shared" si="2"/>
        <v>5094</v>
      </c>
      <c r="P54" s="206">
        <f t="shared" si="2"/>
        <v>5340</v>
      </c>
      <c r="Q54" s="206">
        <f t="shared" si="2"/>
        <v>4912</v>
      </c>
      <c r="R54" s="206">
        <f t="shared" si="2"/>
        <v>4956</v>
      </c>
      <c r="S54" s="206">
        <f t="shared" si="2"/>
        <v>4912</v>
      </c>
      <c r="T54" s="206">
        <f t="shared" si="2"/>
        <v>4870</v>
      </c>
      <c r="U54" s="281"/>
      <c r="V54" s="608">
        <f>SUM(J54:U54)</f>
        <v>50030</v>
      </c>
    </row>
    <row r="55" spans="1:22" x14ac:dyDescent="0.25">
      <c r="F55" s="6"/>
      <c r="G55" s="6"/>
      <c r="H55" s="63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</row>
    <row r="56" spans="1:22" ht="15.75" thickBot="1" x14ac:dyDescent="0.3">
      <c r="F56" s="6"/>
      <c r="G56" s="6"/>
      <c r="H56" s="63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</row>
    <row r="57" spans="1:22" ht="21.75" thickBot="1" x14ac:dyDescent="0.3">
      <c r="F57" s="6"/>
      <c r="G57" s="6"/>
      <c r="H57" s="63"/>
      <c r="I57" s="6"/>
      <c r="J57" s="991" t="s">
        <v>161</v>
      </c>
      <c r="K57" s="992"/>
      <c r="L57" s="992"/>
      <c r="M57" s="992"/>
      <c r="N57" s="992"/>
      <c r="O57" s="992"/>
      <c r="P57" s="992"/>
      <c r="Q57" s="992"/>
      <c r="R57" s="992"/>
      <c r="S57" s="992"/>
      <c r="T57" s="993"/>
    </row>
    <row r="58" spans="1:22" x14ac:dyDescent="0.25">
      <c r="F58" s="6"/>
      <c r="G58" s="6"/>
      <c r="H58" s="63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</row>
    <row r="59" spans="1:22" ht="42" customHeight="1" x14ac:dyDescent="0.25">
      <c r="F59" s="61"/>
      <c r="G59" s="122"/>
      <c r="H59" s="122"/>
      <c r="I59" s="122"/>
      <c r="J59" s="889" t="s">
        <v>13</v>
      </c>
      <c r="K59" s="889"/>
      <c r="L59" s="815" t="s">
        <v>2</v>
      </c>
      <c r="M59" s="815"/>
      <c r="N59" s="799" t="s">
        <v>17</v>
      </c>
      <c r="O59" s="799"/>
      <c r="P59" s="435" t="s">
        <v>18</v>
      </c>
      <c r="Q59" s="799" t="s">
        <v>51</v>
      </c>
      <c r="R59" s="799"/>
      <c r="S59" s="799" t="s">
        <v>30</v>
      </c>
      <c r="T59" s="799"/>
      <c r="U59" s="365"/>
      <c r="V59" s="777" t="s">
        <v>12</v>
      </c>
    </row>
    <row r="60" spans="1:22" ht="24" customHeight="1" x14ac:dyDescent="0.25">
      <c r="F60" s="61"/>
      <c r="G60" s="275"/>
      <c r="H60" s="275"/>
      <c r="I60" s="275"/>
      <c r="J60" s="890" t="s">
        <v>26</v>
      </c>
      <c r="K60" s="890"/>
      <c r="L60" s="806">
        <f>E24</f>
        <v>8</v>
      </c>
      <c r="M60" s="806"/>
      <c r="N60" s="891">
        <f>V24</f>
        <v>12828</v>
      </c>
      <c r="O60" s="891"/>
      <c r="P60" s="434"/>
      <c r="Q60" s="805"/>
      <c r="R60" s="805"/>
      <c r="S60" s="805"/>
      <c r="T60" s="805"/>
      <c r="U60" s="245"/>
      <c r="V60" s="778"/>
    </row>
    <row r="61" spans="1:22" ht="24" customHeight="1" x14ac:dyDescent="0.25">
      <c r="F61" s="61"/>
      <c r="G61" s="275"/>
      <c r="H61" s="275"/>
      <c r="I61" s="275"/>
      <c r="J61" s="890" t="s">
        <v>11</v>
      </c>
      <c r="K61" s="890"/>
      <c r="L61" s="806">
        <f>E33</f>
        <v>13</v>
      </c>
      <c r="M61" s="806"/>
      <c r="N61" s="891">
        <f>V33</f>
        <v>17872</v>
      </c>
      <c r="O61" s="891"/>
      <c r="P61" s="740"/>
      <c r="Q61" s="805"/>
      <c r="R61" s="805"/>
      <c r="S61" s="805"/>
      <c r="T61" s="805"/>
      <c r="U61" s="245"/>
      <c r="V61" s="778"/>
    </row>
    <row r="62" spans="1:22" ht="24" customHeight="1" x14ac:dyDescent="0.25">
      <c r="F62" s="61"/>
      <c r="G62" s="275"/>
      <c r="H62" s="275"/>
      <c r="I62" s="275"/>
      <c r="J62" s="890" t="s">
        <v>10</v>
      </c>
      <c r="K62" s="890"/>
      <c r="L62" s="806">
        <f>E41</f>
        <v>6</v>
      </c>
      <c r="M62" s="806"/>
      <c r="N62" s="891">
        <f>V41</f>
        <v>9362</v>
      </c>
      <c r="O62" s="891"/>
      <c r="P62" s="740"/>
      <c r="Q62" s="805"/>
      <c r="R62" s="805"/>
      <c r="S62" s="805"/>
      <c r="T62" s="805"/>
      <c r="U62" s="245"/>
      <c r="V62" s="778"/>
    </row>
    <row r="63" spans="1:22" ht="24" customHeight="1" x14ac:dyDescent="0.25">
      <c r="F63" s="61"/>
      <c r="G63" s="275"/>
      <c r="H63" s="275"/>
      <c r="I63" s="275"/>
      <c r="J63" s="892" t="s">
        <v>8</v>
      </c>
      <c r="K63" s="893"/>
      <c r="L63" s="806">
        <f>E46</f>
        <v>2</v>
      </c>
      <c r="M63" s="806"/>
      <c r="N63" s="891">
        <f>V46</f>
        <v>4160</v>
      </c>
      <c r="O63" s="891"/>
      <c r="P63" s="740"/>
      <c r="Q63" s="805"/>
      <c r="R63" s="805"/>
      <c r="S63" s="805"/>
      <c r="T63" s="805"/>
      <c r="U63" s="791"/>
      <c r="V63" s="778"/>
    </row>
    <row r="64" spans="1:22" ht="24" customHeight="1" x14ac:dyDescent="0.25">
      <c r="F64" s="61"/>
      <c r="G64" s="275"/>
      <c r="H64" s="275"/>
      <c r="I64" s="275"/>
      <c r="J64" s="892" t="s">
        <v>7</v>
      </c>
      <c r="K64" s="893"/>
      <c r="L64" s="806">
        <f>E52</f>
        <v>3</v>
      </c>
      <c r="M64" s="806"/>
      <c r="N64" s="891">
        <f>V52</f>
        <v>5808</v>
      </c>
      <c r="O64" s="891"/>
      <c r="P64" s="740"/>
      <c r="Q64" s="805"/>
      <c r="R64" s="805"/>
      <c r="S64" s="805"/>
      <c r="T64" s="805"/>
      <c r="U64" s="791"/>
      <c r="V64" s="781"/>
    </row>
    <row r="65" spans="2:23" ht="22.5" customHeight="1" x14ac:dyDescent="0.25">
      <c r="F65" s="61"/>
      <c r="G65" s="124"/>
      <c r="H65" s="124"/>
      <c r="I65" s="124"/>
      <c r="J65" s="807" t="s">
        <v>34</v>
      </c>
      <c r="K65" s="807"/>
      <c r="L65" s="807">
        <f>SUM(L60:L64)</f>
        <v>32</v>
      </c>
      <c r="M65" s="807"/>
      <c r="N65" s="894">
        <f>SUM(N60:O64)</f>
        <v>50030</v>
      </c>
      <c r="O65" s="894"/>
      <c r="P65" s="743"/>
      <c r="Q65" s="895"/>
      <c r="R65" s="895"/>
      <c r="S65" s="839"/>
      <c r="T65" s="839"/>
      <c r="U65" s="598"/>
      <c r="V65" s="62"/>
      <c r="W65" s="21"/>
    </row>
    <row r="66" spans="2:23" x14ac:dyDescent="0.25">
      <c r="B66" s="679"/>
      <c r="C66" s="112"/>
      <c r="V66" s="21"/>
    </row>
    <row r="67" spans="2:23" x14ac:dyDescent="0.25">
      <c r="B67" s="711"/>
      <c r="Q67" s="841"/>
      <c r="R67" s="841"/>
    </row>
    <row r="68" spans="2:23" x14ac:dyDescent="0.25">
      <c r="R68" s="37"/>
    </row>
  </sheetData>
  <mergeCells count="70">
    <mergeCell ref="S61:T61"/>
    <mergeCell ref="Q60:R60"/>
    <mergeCell ref="S60:T60"/>
    <mergeCell ref="J61:K61"/>
    <mergeCell ref="L61:M61"/>
    <mergeCell ref="N61:O61"/>
    <mergeCell ref="C19:C20"/>
    <mergeCell ref="F14:G14"/>
    <mergeCell ref="F15:G15"/>
    <mergeCell ref="J57:T57"/>
    <mergeCell ref="S33:T33"/>
    <mergeCell ref="S41:T41"/>
    <mergeCell ref="S46:T46"/>
    <mergeCell ref="S52:T52"/>
    <mergeCell ref="Q59:R59"/>
    <mergeCell ref="L59:M59"/>
    <mergeCell ref="N59:O59"/>
    <mergeCell ref="S59:T59"/>
    <mergeCell ref="Q61:R61"/>
    <mergeCell ref="S24:T24"/>
    <mergeCell ref="B21:B23"/>
    <mergeCell ref="B29:B30"/>
    <mergeCell ref="A21:A23"/>
    <mergeCell ref="A29:A30"/>
    <mergeCell ref="C29:C30"/>
    <mergeCell ref="C21:C23"/>
    <mergeCell ref="A1:W1"/>
    <mergeCell ref="A2:W2"/>
    <mergeCell ref="A3:W3"/>
    <mergeCell ref="A5:V5"/>
    <mergeCell ref="A8:V8"/>
    <mergeCell ref="A6:V6"/>
    <mergeCell ref="A7:V7"/>
    <mergeCell ref="A19:A20"/>
    <mergeCell ref="F10:G10"/>
    <mergeCell ref="F11:G11"/>
    <mergeCell ref="F12:G12"/>
    <mergeCell ref="F13:G13"/>
    <mergeCell ref="B19:B20"/>
    <mergeCell ref="Q63:R63"/>
    <mergeCell ref="S63:T63"/>
    <mergeCell ref="Q65:R65"/>
    <mergeCell ref="Q62:R62"/>
    <mergeCell ref="S62:T62"/>
    <mergeCell ref="S65:T65"/>
    <mergeCell ref="Q64:R64"/>
    <mergeCell ref="S64:T64"/>
    <mergeCell ref="N63:O63"/>
    <mergeCell ref="L63:M63"/>
    <mergeCell ref="L62:M62"/>
    <mergeCell ref="N62:O62"/>
    <mergeCell ref="A31:A32"/>
    <mergeCell ref="B31:B32"/>
    <mergeCell ref="C31:C32"/>
    <mergeCell ref="B37:B38"/>
    <mergeCell ref="A37:A38"/>
    <mergeCell ref="C37:C38"/>
    <mergeCell ref="J63:K63"/>
    <mergeCell ref="J62:K62"/>
    <mergeCell ref="J60:K60"/>
    <mergeCell ref="L60:M60"/>
    <mergeCell ref="N60:O60"/>
    <mergeCell ref="J59:K59"/>
    <mergeCell ref="J65:K65"/>
    <mergeCell ref="Q67:R67"/>
    <mergeCell ref="L65:M65"/>
    <mergeCell ref="N65:O65"/>
    <mergeCell ref="L64:M64"/>
    <mergeCell ref="N64:O64"/>
    <mergeCell ref="J64:K64"/>
  </mergeCells>
  <pageMargins left="0.7" right="0.7" top="0.75" bottom="0.75" header="0.3" footer="0.3"/>
  <pageSetup scale="32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3"/>
  <sheetViews>
    <sheetView showGridLines="0" topLeftCell="A52" zoomScaleNormal="100" workbookViewId="0">
      <selection activeCell="A7" sqref="A7:XFD7"/>
    </sheetView>
  </sheetViews>
  <sheetFormatPr baseColWidth="10" defaultColWidth="11.42578125" defaultRowHeight="15" x14ac:dyDescent="0.25"/>
  <cols>
    <col min="1" max="1" width="6.5703125" style="28" customWidth="1"/>
    <col min="2" max="3" width="32.7109375" style="28" customWidth="1"/>
    <col min="4" max="4" width="14.42578125" style="28" customWidth="1"/>
    <col min="5" max="7" width="11.42578125" style="28"/>
    <col min="8" max="8" width="1.7109375" style="61" customWidth="1"/>
    <col min="9" max="18" width="8.85546875" style="28" bestFit="1" customWidth="1"/>
    <col min="19" max="19" width="10.28515625" style="28" customWidth="1"/>
    <col min="20" max="20" width="8.85546875" style="28" bestFit="1" customWidth="1"/>
    <col min="21" max="21" width="1" style="61" customWidth="1"/>
    <col min="22" max="22" width="14.85546875" style="28" customWidth="1"/>
    <col min="23" max="23" width="13.85546875" style="28" customWidth="1"/>
    <col min="24" max="24" width="12.5703125" style="28" bestFit="1" customWidth="1"/>
    <col min="25" max="16384" width="11.42578125" style="28"/>
  </cols>
  <sheetData>
    <row r="1" spans="1:34" ht="18" x14ac:dyDescent="0.25">
      <c r="A1" s="812" t="s">
        <v>14</v>
      </c>
      <c r="B1" s="812"/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34" ht="15.75" x14ac:dyDescent="0.25">
      <c r="A2" s="813" t="s">
        <v>15</v>
      </c>
      <c r="B2" s="813"/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</row>
    <row r="3" spans="1:34" x14ac:dyDescent="0.25">
      <c r="A3" s="814" t="s">
        <v>186</v>
      </c>
      <c r="B3" s="814"/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0.5" customHeight="1" x14ac:dyDescent="0.25">
      <c r="A4" s="14"/>
      <c r="B4" s="16"/>
      <c r="C4" s="16"/>
      <c r="D4" s="16"/>
      <c r="E4" s="16"/>
      <c r="F4" s="16"/>
      <c r="G4" s="16"/>
      <c r="H4" s="184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</row>
    <row r="5" spans="1:34" ht="18.75" x14ac:dyDescent="0.3">
      <c r="A5" s="818" t="s">
        <v>489</v>
      </c>
      <c r="B5" s="818"/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</row>
    <row r="6" spans="1:34" ht="33.75" customHeight="1" x14ac:dyDescent="0.25">
      <c r="A6" s="872" t="s">
        <v>490</v>
      </c>
      <c r="B6" s="873"/>
      <c r="C6" s="873"/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1:34" ht="17.25" x14ac:dyDescent="0.25">
      <c r="A7" s="872" t="s">
        <v>492</v>
      </c>
      <c r="B7" s="872"/>
      <c r="C7" s="872"/>
      <c r="D7" s="872"/>
      <c r="E7" s="872"/>
      <c r="F7" s="872"/>
      <c r="G7" s="872"/>
      <c r="H7" s="872"/>
      <c r="I7" s="872"/>
      <c r="J7" s="872"/>
      <c r="K7" s="872"/>
      <c r="L7" s="872"/>
      <c r="M7" s="872"/>
      <c r="N7" s="872"/>
      <c r="O7" s="872"/>
      <c r="P7" s="872"/>
      <c r="Q7" s="872"/>
      <c r="R7" s="872"/>
      <c r="S7" s="872"/>
      <c r="T7" s="872"/>
      <c r="U7" s="872"/>
      <c r="V7" s="872"/>
    </row>
    <row r="8" spans="1:34" ht="21" x14ac:dyDescent="0.35">
      <c r="A8" s="819" t="s">
        <v>175</v>
      </c>
      <c r="B8" s="819"/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</row>
    <row r="9" spans="1:34" ht="10.5" customHeight="1" x14ac:dyDescent="0.35">
      <c r="B9" s="463"/>
      <c r="C9" s="533"/>
      <c r="D9" s="463"/>
      <c r="E9" s="463"/>
      <c r="F9" s="463"/>
      <c r="G9" s="463"/>
      <c r="H9" s="334"/>
      <c r="I9" s="463"/>
      <c r="J9" s="463"/>
      <c r="K9" s="463"/>
      <c r="L9" s="463"/>
      <c r="M9" s="463"/>
      <c r="N9" s="463"/>
      <c r="O9" s="463"/>
      <c r="P9" s="463"/>
      <c r="Q9" s="463"/>
      <c r="R9" s="463"/>
      <c r="S9" s="463"/>
      <c r="T9" s="463"/>
      <c r="U9" s="334"/>
      <c r="V9" s="463"/>
    </row>
    <row r="10" spans="1:34" ht="21" customHeight="1" x14ac:dyDescent="0.25">
      <c r="B10" s="29"/>
      <c r="C10" s="29"/>
      <c r="F10" s="820" t="s">
        <v>20</v>
      </c>
      <c r="G10" s="821"/>
      <c r="H10" s="273"/>
      <c r="I10" s="136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36" t="s">
        <v>76</v>
      </c>
      <c r="U10" s="195"/>
      <c r="V10" s="307" t="s">
        <v>485</v>
      </c>
    </row>
    <row r="11" spans="1:34" ht="15" customHeight="1" x14ac:dyDescent="0.25">
      <c r="B11" s="29"/>
      <c r="C11" s="29"/>
      <c r="F11" s="822" t="s">
        <v>21</v>
      </c>
      <c r="G11" s="823"/>
      <c r="H11" s="274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190"/>
      <c r="V11" s="45">
        <f>SUM(J11:T11)</f>
        <v>206</v>
      </c>
    </row>
    <row r="12" spans="1:34" ht="15.6" customHeight="1" x14ac:dyDescent="0.25">
      <c r="B12" s="29"/>
      <c r="C12" s="29"/>
      <c r="D12" s="81"/>
      <c r="F12" s="865" t="s">
        <v>24</v>
      </c>
      <c r="G12" s="865"/>
      <c r="H12" s="273"/>
      <c r="I12" s="305">
        <v>0</v>
      </c>
      <c r="J12" s="305">
        <v>0</v>
      </c>
      <c r="K12" s="305">
        <v>13</v>
      </c>
      <c r="L12" s="305">
        <v>11</v>
      </c>
      <c r="M12" s="305">
        <v>12</v>
      </c>
      <c r="N12" s="305">
        <v>13</v>
      </c>
      <c r="O12" s="305">
        <v>13</v>
      </c>
      <c r="P12" s="305">
        <v>13</v>
      </c>
      <c r="Q12" s="305">
        <v>13</v>
      </c>
      <c r="R12" s="305">
        <v>12</v>
      </c>
      <c r="S12" s="305">
        <v>11</v>
      </c>
      <c r="T12" s="305">
        <v>12</v>
      </c>
      <c r="U12" s="196"/>
      <c r="V12" s="304">
        <f>SUM(J12:T12)</f>
        <v>123</v>
      </c>
    </row>
    <row r="13" spans="1:34" ht="15.6" customHeight="1" x14ac:dyDescent="0.25">
      <c r="B13" s="29"/>
      <c r="C13" s="29"/>
      <c r="D13" s="81"/>
      <c r="F13" s="866" t="s">
        <v>454</v>
      </c>
      <c r="G13" s="866"/>
      <c r="H13" s="273"/>
      <c r="I13" s="306">
        <v>0</v>
      </c>
      <c r="J13" s="306">
        <v>0</v>
      </c>
      <c r="K13" s="306">
        <v>9</v>
      </c>
      <c r="L13" s="306">
        <v>7</v>
      </c>
      <c r="M13" s="306">
        <v>8</v>
      </c>
      <c r="N13" s="306">
        <v>9</v>
      </c>
      <c r="O13" s="306">
        <v>8</v>
      </c>
      <c r="P13" s="306">
        <v>9</v>
      </c>
      <c r="Q13" s="306">
        <v>9</v>
      </c>
      <c r="R13" s="306">
        <v>7</v>
      </c>
      <c r="S13" s="306">
        <v>8</v>
      </c>
      <c r="T13" s="306">
        <v>9</v>
      </c>
      <c r="U13" s="196"/>
      <c r="V13" s="304">
        <f>SUM(J13:T13)</f>
        <v>83</v>
      </c>
    </row>
    <row r="14" spans="1:34" x14ac:dyDescent="0.25">
      <c r="I14" s="524"/>
      <c r="J14" s="524"/>
      <c r="K14" s="524"/>
      <c r="L14" s="524"/>
      <c r="M14" s="524"/>
      <c r="N14" s="524"/>
      <c r="O14" s="524"/>
      <c r="P14" s="524"/>
      <c r="Q14" s="524"/>
      <c r="R14" s="524"/>
      <c r="S14" s="524"/>
      <c r="T14" s="524"/>
      <c r="V14" s="672">
        <f>SUM(V11:V13)</f>
        <v>412</v>
      </c>
    </row>
    <row r="15" spans="1:34" ht="31.5" customHeight="1" x14ac:dyDescent="0.25">
      <c r="A15" s="167" t="s">
        <v>9</v>
      </c>
      <c r="B15" s="93" t="s">
        <v>63</v>
      </c>
      <c r="C15" s="93" t="s">
        <v>231</v>
      </c>
      <c r="D15" s="168" t="s">
        <v>1</v>
      </c>
      <c r="E15" s="169" t="s">
        <v>2</v>
      </c>
      <c r="F15" s="169" t="s">
        <v>3</v>
      </c>
      <c r="G15" s="169" t="s">
        <v>4</v>
      </c>
      <c r="H15" s="290"/>
      <c r="I15" s="170" t="s">
        <v>66</v>
      </c>
      <c r="J15" s="136" t="s">
        <v>67</v>
      </c>
      <c r="K15" s="136" t="s">
        <v>68</v>
      </c>
      <c r="L15" s="136" t="s">
        <v>69</v>
      </c>
      <c r="M15" s="136" t="s">
        <v>70</v>
      </c>
      <c r="N15" s="136" t="s">
        <v>71</v>
      </c>
      <c r="O15" s="136" t="s">
        <v>72</v>
      </c>
      <c r="P15" s="136" t="s">
        <v>73</v>
      </c>
      <c r="Q15" s="136" t="s">
        <v>74</v>
      </c>
      <c r="R15" s="136" t="s">
        <v>75</v>
      </c>
      <c r="S15" s="136" t="s">
        <v>5</v>
      </c>
      <c r="T15" s="174" t="s">
        <v>76</v>
      </c>
      <c r="U15" s="300"/>
      <c r="V15" s="313" t="s">
        <v>16</v>
      </c>
    </row>
    <row r="16" spans="1:34" s="112" customFormat="1" ht="16.5" customHeight="1" x14ac:dyDescent="0.25">
      <c r="A16" s="308"/>
      <c r="B16" s="343" t="s">
        <v>0</v>
      </c>
      <c r="C16" s="343"/>
      <c r="D16" s="315"/>
      <c r="E16" s="316"/>
      <c r="F16" s="316"/>
      <c r="G16" s="316"/>
      <c r="H16" s="290"/>
      <c r="I16" s="317"/>
      <c r="J16" s="318"/>
      <c r="K16" s="318"/>
      <c r="L16" s="318"/>
      <c r="M16" s="318"/>
      <c r="N16" s="318"/>
      <c r="O16" s="318"/>
      <c r="P16" s="318"/>
      <c r="Q16" s="318"/>
      <c r="R16" s="318"/>
      <c r="S16" s="318"/>
      <c r="T16" s="319"/>
      <c r="U16" s="300"/>
      <c r="V16" s="286"/>
    </row>
    <row r="17" spans="1:23" ht="39" customHeight="1" x14ac:dyDescent="0.25">
      <c r="A17" s="622">
        <v>1</v>
      </c>
      <c r="B17" s="616" t="s">
        <v>179</v>
      </c>
      <c r="C17" s="657" t="s">
        <v>345</v>
      </c>
      <c r="D17" s="33" t="s">
        <v>219</v>
      </c>
      <c r="E17" s="620">
        <v>1</v>
      </c>
      <c r="F17" s="620">
        <v>7</v>
      </c>
      <c r="G17" s="620">
        <f t="shared" ref="G17:G22" si="0">E17*F17</f>
        <v>7</v>
      </c>
      <c r="H17" s="224"/>
      <c r="I17" s="41">
        <f>+I11*G17</f>
        <v>0</v>
      </c>
      <c r="J17" s="74">
        <f>+J11*G17</f>
        <v>0</v>
      </c>
      <c r="K17" s="33">
        <f>+K11*G17</f>
        <v>140</v>
      </c>
      <c r="L17" s="33">
        <f>+L11*G17</f>
        <v>140</v>
      </c>
      <c r="M17" s="33">
        <f t="shared" ref="M17:T17" si="1">$G$17*M11</f>
        <v>147</v>
      </c>
      <c r="N17" s="33">
        <f t="shared" si="1"/>
        <v>154</v>
      </c>
      <c r="O17" s="33">
        <f t="shared" si="1"/>
        <v>147</v>
      </c>
      <c r="P17" s="33">
        <f t="shared" si="1"/>
        <v>161</v>
      </c>
      <c r="Q17" s="33">
        <f t="shared" si="1"/>
        <v>140</v>
      </c>
      <c r="R17" s="33">
        <f t="shared" si="1"/>
        <v>140</v>
      </c>
      <c r="S17" s="33">
        <f t="shared" si="1"/>
        <v>140</v>
      </c>
      <c r="T17" s="33">
        <f t="shared" si="1"/>
        <v>133</v>
      </c>
      <c r="U17" s="224"/>
      <c r="V17" s="717">
        <f t="shared" ref="V17:V22" si="2">SUM(J17:T17)</f>
        <v>1442</v>
      </c>
    </row>
    <row r="18" spans="1:23" ht="40.5" customHeight="1" x14ac:dyDescent="0.25">
      <c r="A18" s="622">
        <v>2</v>
      </c>
      <c r="B18" s="616" t="s">
        <v>178</v>
      </c>
      <c r="C18" s="657" t="s">
        <v>345</v>
      </c>
      <c r="D18" s="321" t="s">
        <v>126</v>
      </c>
      <c r="E18" s="12">
        <v>1</v>
      </c>
      <c r="F18" s="12">
        <v>4</v>
      </c>
      <c r="G18" s="12">
        <f t="shared" si="0"/>
        <v>4</v>
      </c>
      <c r="H18" s="324"/>
      <c r="I18" s="26">
        <f>+I11*G18</f>
        <v>0</v>
      </c>
      <c r="J18" s="26">
        <f>+J11*G18</f>
        <v>0</v>
      </c>
      <c r="K18" s="26">
        <f>+K11*G18</f>
        <v>80</v>
      </c>
      <c r="L18" s="26">
        <f>+L11*G18</f>
        <v>80</v>
      </c>
      <c r="M18" s="26">
        <f t="shared" ref="M18:T18" si="3">$G$18*M11</f>
        <v>84</v>
      </c>
      <c r="N18" s="26">
        <f t="shared" si="3"/>
        <v>88</v>
      </c>
      <c r="O18" s="26">
        <f t="shared" si="3"/>
        <v>84</v>
      </c>
      <c r="P18" s="26">
        <f t="shared" si="3"/>
        <v>92</v>
      </c>
      <c r="Q18" s="26">
        <f t="shared" si="3"/>
        <v>80</v>
      </c>
      <c r="R18" s="26">
        <f t="shared" si="3"/>
        <v>80</v>
      </c>
      <c r="S18" s="26">
        <f t="shared" si="3"/>
        <v>80</v>
      </c>
      <c r="T18" s="26">
        <f t="shared" si="3"/>
        <v>76</v>
      </c>
      <c r="U18" s="324"/>
      <c r="V18" s="461">
        <f t="shared" si="2"/>
        <v>824</v>
      </c>
    </row>
    <row r="19" spans="1:23" ht="45" customHeight="1" x14ac:dyDescent="0.25">
      <c r="A19" s="622">
        <v>3</v>
      </c>
      <c r="B19" s="656" t="s">
        <v>177</v>
      </c>
      <c r="C19" s="657" t="s">
        <v>345</v>
      </c>
      <c r="D19" s="321" t="s">
        <v>126</v>
      </c>
      <c r="E19" s="12">
        <v>1</v>
      </c>
      <c r="F19" s="12">
        <v>4</v>
      </c>
      <c r="G19" s="12">
        <f t="shared" si="0"/>
        <v>4</v>
      </c>
      <c r="H19" s="324"/>
      <c r="I19" s="26">
        <f>+I11*G19</f>
        <v>0</v>
      </c>
      <c r="J19" s="75">
        <f>+J11*G19</f>
        <v>0</v>
      </c>
      <c r="K19" s="26">
        <f>+K11*G19</f>
        <v>80</v>
      </c>
      <c r="L19" s="26">
        <f>+L11*G19</f>
        <v>80</v>
      </c>
      <c r="M19" s="26">
        <f t="shared" ref="M19:S19" si="4">$G$19*M11</f>
        <v>84</v>
      </c>
      <c r="N19" s="26">
        <f t="shared" si="4"/>
        <v>88</v>
      </c>
      <c r="O19" s="26">
        <f t="shared" si="4"/>
        <v>84</v>
      </c>
      <c r="P19" s="26">
        <f t="shared" si="4"/>
        <v>92</v>
      </c>
      <c r="Q19" s="26">
        <f t="shared" si="4"/>
        <v>80</v>
      </c>
      <c r="R19" s="26">
        <f t="shared" si="4"/>
        <v>80</v>
      </c>
      <c r="S19" s="26">
        <f t="shared" si="4"/>
        <v>80</v>
      </c>
      <c r="T19" s="26">
        <f>$G$20*T11</f>
        <v>76</v>
      </c>
      <c r="U19" s="324"/>
      <c r="V19" s="717">
        <f t="shared" si="2"/>
        <v>824</v>
      </c>
    </row>
    <row r="20" spans="1:23" ht="31.5" customHeight="1" x14ac:dyDescent="0.25">
      <c r="A20" s="622">
        <v>4</v>
      </c>
      <c r="B20" s="656" t="s">
        <v>366</v>
      </c>
      <c r="C20" s="657" t="s">
        <v>365</v>
      </c>
      <c r="D20" s="321" t="s">
        <v>126</v>
      </c>
      <c r="E20" s="12">
        <v>1</v>
      </c>
      <c r="F20" s="12">
        <v>4</v>
      </c>
      <c r="G20" s="12">
        <f t="shared" si="0"/>
        <v>4</v>
      </c>
      <c r="H20" s="324"/>
      <c r="I20" s="26">
        <f>+I11*G20</f>
        <v>0</v>
      </c>
      <c r="J20" s="75">
        <f>+J11*G20</f>
        <v>0</v>
      </c>
      <c r="K20" s="26">
        <f>+K11*G20</f>
        <v>80</v>
      </c>
      <c r="L20" s="26">
        <f>+L11*G20</f>
        <v>80</v>
      </c>
      <c r="M20" s="26">
        <f t="shared" ref="M20:T20" si="5">$G$20*M11</f>
        <v>84</v>
      </c>
      <c r="N20" s="26">
        <f t="shared" si="5"/>
        <v>88</v>
      </c>
      <c r="O20" s="26">
        <f t="shared" si="5"/>
        <v>84</v>
      </c>
      <c r="P20" s="26">
        <f t="shared" si="5"/>
        <v>92</v>
      </c>
      <c r="Q20" s="26">
        <f t="shared" si="5"/>
        <v>80</v>
      </c>
      <c r="R20" s="26">
        <f t="shared" si="5"/>
        <v>80</v>
      </c>
      <c r="S20" s="26">
        <f t="shared" si="5"/>
        <v>80</v>
      </c>
      <c r="T20" s="26">
        <f t="shared" si="5"/>
        <v>76</v>
      </c>
      <c r="U20" s="324"/>
      <c r="V20" s="717">
        <f t="shared" si="2"/>
        <v>824</v>
      </c>
    </row>
    <row r="21" spans="1:23" ht="39" customHeight="1" x14ac:dyDescent="0.25">
      <c r="A21" s="622">
        <v>5</v>
      </c>
      <c r="B21" s="656" t="s">
        <v>368</v>
      </c>
      <c r="C21" s="657" t="s">
        <v>367</v>
      </c>
      <c r="D21" s="321" t="s">
        <v>197</v>
      </c>
      <c r="E21" s="12">
        <v>1</v>
      </c>
      <c r="F21" s="12">
        <v>3</v>
      </c>
      <c r="G21" s="12">
        <f t="shared" si="0"/>
        <v>3</v>
      </c>
      <c r="H21" s="324"/>
      <c r="I21" s="26">
        <f>+I11*G21</f>
        <v>0</v>
      </c>
      <c r="J21" s="26">
        <f>+J11*G21</f>
        <v>0</v>
      </c>
      <c r="K21" s="26">
        <f>+K11*G21</f>
        <v>60</v>
      </c>
      <c r="L21" s="26">
        <f>+L11*G21</f>
        <v>60</v>
      </c>
      <c r="M21" s="26">
        <f t="shared" ref="M21:T21" si="6">$G$21*M11</f>
        <v>63</v>
      </c>
      <c r="N21" s="26">
        <f t="shared" si="6"/>
        <v>66</v>
      </c>
      <c r="O21" s="26">
        <f t="shared" si="6"/>
        <v>63</v>
      </c>
      <c r="P21" s="26">
        <f t="shared" si="6"/>
        <v>69</v>
      </c>
      <c r="Q21" s="26">
        <f t="shared" si="6"/>
        <v>60</v>
      </c>
      <c r="R21" s="26">
        <f t="shared" si="6"/>
        <v>60</v>
      </c>
      <c r="S21" s="26">
        <f t="shared" si="6"/>
        <v>60</v>
      </c>
      <c r="T21" s="26">
        <f t="shared" si="6"/>
        <v>57</v>
      </c>
      <c r="U21" s="324"/>
      <c r="V21" s="39">
        <f t="shared" si="2"/>
        <v>618</v>
      </c>
    </row>
    <row r="22" spans="1:23" ht="35.25" customHeight="1" x14ac:dyDescent="0.25">
      <c r="A22" s="622">
        <v>6</v>
      </c>
      <c r="B22" s="619" t="s">
        <v>370</v>
      </c>
      <c r="C22" s="657" t="s">
        <v>369</v>
      </c>
      <c r="D22" s="321" t="s">
        <v>198</v>
      </c>
      <c r="E22" s="12">
        <v>1</v>
      </c>
      <c r="F22" s="12">
        <v>3</v>
      </c>
      <c r="G22" s="12">
        <f t="shared" si="0"/>
        <v>3</v>
      </c>
      <c r="H22" s="324"/>
      <c r="I22" s="26">
        <f>+I11*G22</f>
        <v>0</v>
      </c>
      <c r="J22" s="26">
        <f>+J11*G22</f>
        <v>0</v>
      </c>
      <c r="K22" s="26">
        <f>+K11*G22</f>
        <v>60</v>
      </c>
      <c r="L22" s="26">
        <f>+L11*G22</f>
        <v>60</v>
      </c>
      <c r="M22" s="26">
        <f t="shared" ref="M22:T22" si="7">$G$22*M11</f>
        <v>63</v>
      </c>
      <c r="N22" s="26">
        <f t="shared" si="7"/>
        <v>66</v>
      </c>
      <c r="O22" s="26">
        <f t="shared" si="7"/>
        <v>63</v>
      </c>
      <c r="P22" s="26">
        <f t="shared" si="7"/>
        <v>69</v>
      </c>
      <c r="Q22" s="26">
        <f t="shared" si="7"/>
        <v>60</v>
      </c>
      <c r="R22" s="26">
        <f t="shared" si="7"/>
        <v>60</v>
      </c>
      <c r="S22" s="26">
        <f t="shared" si="7"/>
        <v>60</v>
      </c>
      <c r="T22" s="26">
        <f t="shared" si="7"/>
        <v>57</v>
      </c>
      <c r="U22" s="324"/>
      <c r="V22" s="39">
        <f t="shared" si="2"/>
        <v>618</v>
      </c>
      <c r="W22" s="37"/>
    </row>
    <row r="23" spans="1:23" ht="35.25" customHeight="1" x14ac:dyDescent="0.25">
      <c r="A23" s="618">
        <v>7</v>
      </c>
      <c r="B23" s="655" t="s">
        <v>371</v>
      </c>
      <c r="C23" s="657" t="s">
        <v>372</v>
      </c>
      <c r="D23" s="99" t="s">
        <v>200</v>
      </c>
      <c r="E23" s="12">
        <v>1</v>
      </c>
      <c r="F23" s="12">
        <v>2</v>
      </c>
      <c r="G23" s="12">
        <v>2</v>
      </c>
      <c r="H23" s="59"/>
      <c r="I23" s="515">
        <f>(I12*G23)</f>
        <v>0</v>
      </c>
      <c r="J23" s="515">
        <f>(J12*G23)</f>
        <v>0</v>
      </c>
      <c r="K23" s="515">
        <f>(K12*G23)</f>
        <v>26</v>
      </c>
      <c r="L23" s="515">
        <f>(L12*G23)</f>
        <v>22</v>
      </c>
      <c r="M23" s="515">
        <f>(M12*G23)</f>
        <v>24</v>
      </c>
      <c r="N23" s="515">
        <f>(N12*G23)</f>
        <v>26</v>
      </c>
      <c r="O23" s="515">
        <f>(O12*G23)</f>
        <v>26</v>
      </c>
      <c r="P23" s="515">
        <f>(P12*G23)</f>
        <v>26</v>
      </c>
      <c r="Q23" s="515">
        <f>(Q12*G23)</f>
        <v>26</v>
      </c>
      <c r="R23" s="515">
        <f>(R12*G23)</f>
        <v>24</v>
      </c>
      <c r="S23" s="515">
        <f>(S12*G23)</f>
        <v>22</v>
      </c>
      <c r="T23" s="515">
        <f>(T12*G23)</f>
        <v>24</v>
      </c>
      <c r="U23" s="59"/>
      <c r="V23" s="39">
        <f>SUM(J23:U23)</f>
        <v>246</v>
      </c>
      <c r="W23" s="37"/>
    </row>
    <row r="24" spans="1:23" ht="35.25" customHeight="1" x14ac:dyDescent="0.25">
      <c r="A24" s="618">
        <v>8</v>
      </c>
      <c r="B24" s="617" t="s">
        <v>373</v>
      </c>
      <c r="C24" s="657" t="s">
        <v>374</v>
      </c>
      <c r="D24" s="99" t="s">
        <v>200</v>
      </c>
      <c r="E24" s="12">
        <v>1</v>
      </c>
      <c r="F24" s="12">
        <v>2</v>
      </c>
      <c r="G24" s="12">
        <v>2</v>
      </c>
      <c r="H24" s="59"/>
      <c r="I24" s="515">
        <f>(I12*G24)</f>
        <v>0</v>
      </c>
      <c r="J24" s="515">
        <f>(J12*G24)</f>
        <v>0</v>
      </c>
      <c r="K24" s="515">
        <f>(K12*G24)</f>
        <v>26</v>
      </c>
      <c r="L24" s="515">
        <f>(L12*G24)</f>
        <v>22</v>
      </c>
      <c r="M24" s="515">
        <f>(M12*G24)</f>
        <v>24</v>
      </c>
      <c r="N24" s="515">
        <f>(N12*G24)</f>
        <v>26</v>
      </c>
      <c r="O24" s="515">
        <f>(O12*G24)</f>
        <v>26</v>
      </c>
      <c r="P24" s="515">
        <f>(P12*G24)</f>
        <v>26</v>
      </c>
      <c r="Q24" s="515">
        <f>(Q12*G24)</f>
        <v>26</v>
      </c>
      <c r="R24" s="515">
        <f>(R12*G24)</f>
        <v>24</v>
      </c>
      <c r="S24" s="515">
        <f>(S12*G24)</f>
        <v>22</v>
      </c>
      <c r="T24" s="515">
        <f>(T12*G24)</f>
        <v>24</v>
      </c>
      <c r="U24" s="59"/>
      <c r="V24" s="39">
        <f>SUM(J24:U24)</f>
        <v>246</v>
      </c>
      <c r="W24" s="37"/>
    </row>
    <row r="25" spans="1:23" ht="35.25" customHeight="1" x14ac:dyDescent="0.25">
      <c r="A25" s="618">
        <v>9</v>
      </c>
      <c r="B25" s="617" t="s">
        <v>375</v>
      </c>
      <c r="C25" s="657" t="s">
        <v>190</v>
      </c>
      <c r="D25" s="99" t="s">
        <v>200</v>
      </c>
      <c r="E25" s="506">
        <v>1</v>
      </c>
      <c r="F25" s="506">
        <v>2</v>
      </c>
      <c r="G25" s="506">
        <v>2</v>
      </c>
      <c r="H25" s="59"/>
      <c r="I25" s="515">
        <f>(I12*G25)</f>
        <v>0</v>
      </c>
      <c r="J25" s="515">
        <f>(J12*G25)</f>
        <v>0</v>
      </c>
      <c r="K25" s="515">
        <f>(K12*G25)</f>
        <v>26</v>
      </c>
      <c r="L25" s="515">
        <f>(L12*G25)</f>
        <v>22</v>
      </c>
      <c r="M25" s="515">
        <f>(M12*G25)</f>
        <v>24</v>
      </c>
      <c r="N25" s="515">
        <f>(N12*G25)</f>
        <v>26</v>
      </c>
      <c r="O25" s="515">
        <f>(O12*G25)</f>
        <v>26</v>
      </c>
      <c r="P25" s="515">
        <f>(P12*G25)</f>
        <v>26</v>
      </c>
      <c r="Q25" s="515">
        <f>(Q12*G25)</f>
        <v>26</v>
      </c>
      <c r="R25" s="515">
        <f>(R12*G25)</f>
        <v>24</v>
      </c>
      <c r="S25" s="515">
        <f>(S12*G25)</f>
        <v>22</v>
      </c>
      <c r="T25" s="515">
        <f>(T12*G25)</f>
        <v>24</v>
      </c>
      <c r="U25" s="59"/>
      <c r="V25" s="39">
        <f>SUM(J25:U25)</f>
        <v>246</v>
      </c>
      <c r="W25" s="37"/>
    </row>
    <row r="26" spans="1:23" ht="19.5" customHeight="1" x14ac:dyDescent="0.25">
      <c r="A26" s="18"/>
      <c r="B26" s="9"/>
      <c r="C26" s="9"/>
      <c r="D26" s="6"/>
      <c r="E26" s="19"/>
      <c r="F26" s="19"/>
      <c r="G26" s="19"/>
      <c r="H26" s="59"/>
      <c r="I26" s="59"/>
      <c r="J26" s="59"/>
      <c r="K26" s="59"/>
      <c r="L26" s="59"/>
      <c r="M26" s="20"/>
      <c r="N26" s="20"/>
      <c r="O26" s="20"/>
      <c r="P26" s="20"/>
      <c r="Q26" s="20"/>
      <c r="R26" s="20"/>
      <c r="S26" s="1011" t="s">
        <v>42</v>
      </c>
      <c r="T26" s="1012"/>
      <c r="U26" s="276"/>
      <c r="V26" s="76">
        <f>SUM(V17:V25)</f>
        <v>5888</v>
      </c>
    </row>
    <row r="27" spans="1:23" ht="19.5" customHeight="1" x14ac:dyDescent="0.25">
      <c r="A27" s="336"/>
      <c r="B27" s="337"/>
      <c r="C27" s="337"/>
      <c r="D27" s="125"/>
      <c r="E27" s="149"/>
      <c r="F27" s="149"/>
      <c r="G27" s="149"/>
      <c r="H27" s="59"/>
      <c r="I27" s="268"/>
      <c r="J27" s="268"/>
      <c r="K27" s="268"/>
      <c r="L27" s="268"/>
      <c r="M27" s="339"/>
      <c r="N27" s="339"/>
      <c r="O27" s="339"/>
      <c r="P27" s="339"/>
      <c r="Q27" s="339"/>
      <c r="R27" s="339"/>
      <c r="S27" s="340"/>
      <c r="T27" s="340"/>
      <c r="U27" s="276"/>
      <c r="V27" s="331"/>
    </row>
    <row r="28" spans="1:23" ht="36.75" customHeight="1" x14ac:dyDescent="0.25">
      <c r="A28" s="167" t="s">
        <v>9</v>
      </c>
      <c r="B28" s="93" t="s">
        <v>63</v>
      </c>
      <c r="C28" s="93"/>
      <c r="D28" s="168" t="s">
        <v>1</v>
      </c>
      <c r="E28" s="169" t="s">
        <v>2</v>
      </c>
      <c r="F28" s="169" t="s">
        <v>3</v>
      </c>
      <c r="G28" s="169" t="s">
        <v>4</v>
      </c>
      <c r="H28" s="290"/>
      <c r="I28" s="170" t="s">
        <v>66</v>
      </c>
      <c r="J28" s="136" t="s">
        <v>67</v>
      </c>
      <c r="K28" s="136" t="s">
        <v>68</v>
      </c>
      <c r="L28" s="136" t="s">
        <v>69</v>
      </c>
      <c r="M28" s="136" t="s">
        <v>70</v>
      </c>
      <c r="N28" s="136" t="s">
        <v>71</v>
      </c>
      <c r="O28" s="136" t="s">
        <v>72</v>
      </c>
      <c r="P28" s="136" t="s">
        <v>73</v>
      </c>
      <c r="Q28" s="136" t="s">
        <v>74</v>
      </c>
      <c r="R28" s="136" t="s">
        <v>75</v>
      </c>
      <c r="S28" s="136" t="s">
        <v>5</v>
      </c>
      <c r="T28" s="174" t="s">
        <v>76</v>
      </c>
      <c r="U28" s="300"/>
      <c r="V28" s="313" t="s">
        <v>16</v>
      </c>
    </row>
    <row r="29" spans="1:23" s="112" customFormat="1" ht="26.25" customHeight="1" x14ac:dyDescent="0.25">
      <c r="A29" s="308"/>
      <c r="B29" s="343" t="s">
        <v>10</v>
      </c>
      <c r="C29" s="343"/>
      <c r="D29" s="57"/>
      <c r="E29" s="309"/>
      <c r="F29" s="309"/>
      <c r="G29" s="309"/>
      <c r="H29" s="290"/>
      <c r="I29" s="317"/>
      <c r="J29" s="318"/>
      <c r="K29" s="318"/>
      <c r="L29" s="318"/>
      <c r="M29" s="318"/>
      <c r="N29" s="318"/>
      <c r="O29" s="318"/>
      <c r="P29" s="318"/>
      <c r="Q29" s="318"/>
      <c r="R29" s="318"/>
      <c r="S29" s="318"/>
      <c r="T29" s="319"/>
      <c r="U29" s="300"/>
      <c r="V29" s="286"/>
    </row>
    <row r="30" spans="1:23" ht="35.25" customHeight="1" x14ac:dyDescent="0.25">
      <c r="A30" s="622">
        <v>10</v>
      </c>
      <c r="B30" s="616" t="s">
        <v>376</v>
      </c>
      <c r="C30" s="480" t="s">
        <v>180</v>
      </c>
      <c r="D30" s="99" t="s">
        <v>220</v>
      </c>
      <c r="E30" s="464">
        <v>1</v>
      </c>
      <c r="F30" s="464">
        <v>4</v>
      </c>
      <c r="G30" s="464">
        <f>E30*F30</f>
        <v>4</v>
      </c>
      <c r="H30" s="324"/>
      <c r="I30" s="623">
        <f>+I12*G30</f>
        <v>0</v>
      </c>
      <c r="J30" s="623">
        <f>+J12*G30</f>
        <v>0</v>
      </c>
      <c r="K30" s="623">
        <f>+K12*G30</f>
        <v>52</v>
      </c>
      <c r="L30" s="623">
        <f>+L12*G30</f>
        <v>44</v>
      </c>
      <c r="M30" s="623">
        <f t="shared" ref="M30:T30" si="8">$G$30*M12</f>
        <v>48</v>
      </c>
      <c r="N30" s="623">
        <f t="shared" si="8"/>
        <v>52</v>
      </c>
      <c r="O30" s="623">
        <f t="shared" si="8"/>
        <v>52</v>
      </c>
      <c r="P30" s="623">
        <f t="shared" si="8"/>
        <v>52</v>
      </c>
      <c r="Q30" s="623">
        <f t="shared" si="8"/>
        <v>52</v>
      </c>
      <c r="R30" s="623">
        <f t="shared" si="8"/>
        <v>48</v>
      </c>
      <c r="S30" s="623">
        <f t="shared" si="8"/>
        <v>44</v>
      </c>
      <c r="T30" s="623">
        <f t="shared" si="8"/>
        <v>48</v>
      </c>
      <c r="U30" s="324"/>
      <c r="V30" s="614">
        <f>SUM(J30:T30)</f>
        <v>492</v>
      </c>
    </row>
    <row r="31" spans="1:23" ht="18" customHeight="1" x14ac:dyDescent="0.25">
      <c r="A31" s="126"/>
      <c r="B31" s="209"/>
      <c r="C31" s="209"/>
      <c r="D31" s="115"/>
      <c r="E31" s="151"/>
      <c r="F31" s="151"/>
      <c r="G31" s="151"/>
      <c r="H31" s="59"/>
      <c r="I31" s="338"/>
      <c r="J31" s="338"/>
      <c r="K31" s="338"/>
      <c r="L31" s="338"/>
      <c r="M31" s="338"/>
      <c r="N31" s="338"/>
      <c r="O31" s="338"/>
      <c r="P31" s="338"/>
      <c r="Q31" s="338"/>
      <c r="R31" s="338"/>
      <c r="S31" s="1007" t="s">
        <v>159</v>
      </c>
      <c r="T31" s="1008"/>
      <c r="U31" s="205"/>
      <c r="V31" s="659">
        <f>SUM(V30:V30)</f>
        <v>492</v>
      </c>
    </row>
    <row r="32" spans="1:23" x14ac:dyDescent="0.25">
      <c r="A32" s="18"/>
      <c r="B32" s="9"/>
      <c r="C32" s="9"/>
      <c r="D32" s="6"/>
      <c r="E32" s="19"/>
      <c r="F32" s="19"/>
      <c r="G32" s="19"/>
      <c r="H32" s="59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341"/>
      <c r="T32" s="341"/>
      <c r="U32" s="197"/>
      <c r="V32" s="341"/>
    </row>
    <row r="33" spans="1:22" x14ac:dyDescent="0.25">
      <c r="A33" s="336"/>
      <c r="B33" s="337"/>
      <c r="C33" s="337"/>
      <c r="D33" s="125"/>
      <c r="E33" s="149"/>
      <c r="F33" s="149"/>
      <c r="G33" s="149"/>
      <c r="H33" s="59"/>
      <c r="I33" s="339"/>
      <c r="J33" s="339"/>
      <c r="K33" s="339"/>
      <c r="L33" s="339"/>
      <c r="M33" s="339"/>
      <c r="N33" s="339"/>
      <c r="O33" s="339"/>
      <c r="P33" s="339"/>
      <c r="Q33" s="339"/>
      <c r="R33" s="339"/>
      <c r="S33" s="153"/>
      <c r="T33" s="153"/>
      <c r="U33" s="197"/>
      <c r="V33" s="153"/>
    </row>
    <row r="34" spans="1:22" ht="36.75" customHeight="1" x14ac:dyDescent="0.25">
      <c r="A34" s="167" t="s">
        <v>9</v>
      </c>
      <c r="B34" s="93" t="s">
        <v>63</v>
      </c>
      <c r="C34" s="93"/>
      <c r="D34" s="168" t="s">
        <v>1</v>
      </c>
      <c r="E34" s="169" t="s">
        <v>2</v>
      </c>
      <c r="F34" s="169" t="s">
        <v>3</v>
      </c>
      <c r="G34" s="169" t="s">
        <v>4</v>
      </c>
      <c r="H34" s="290"/>
      <c r="I34" s="170" t="s">
        <v>66</v>
      </c>
      <c r="J34" s="136" t="s">
        <v>67</v>
      </c>
      <c r="K34" s="136" t="s">
        <v>68</v>
      </c>
      <c r="L34" s="136" t="s">
        <v>69</v>
      </c>
      <c r="M34" s="136" t="s">
        <v>70</v>
      </c>
      <c r="N34" s="136" t="s">
        <v>71</v>
      </c>
      <c r="O34" s="136" t="s">
        <v>72</v>
      </c>
      <c r="P34" s="136" t="s">
        <v>73</v>
      </c>
      <c r="Q34" s="136" t="s">
        <v>74</v>
      </c>
      <c r="R34" s="136" t="s">
        <v>75</v>
      </c>
      <c r="S34" s="136" t="s">
        <v>5</v>
      </c>
      <c r="T34" s="174" t="s">
        <v>76</v>
      </c>
      <c r="U34" s="300"/>
      <c r="V34" s="313" t="s">
        <v>16</v>
      </c>
    </row>
    <row r="35" spans="1:22" s="112" customFormat="1" ht="22.5" customHeight="1" x14ac:dyDescent="0.25">
      <c r="A35" s="308"/>
      <c r="B35" s="343" t="s">
        <v>8</v>
      </c>
      <c r="C35" s="343"/>
      <c r="D35" s="57"/>
      <c r="E35" s="316"/>
      <c r="F35" s="316"/>
      <c r="G35" s="309"/>
      <c r="H35" s="290"/>
      <c r="I35" s="310"/>
      <c r="J35" s="311"/>
      <c r="K35" s="311"/>
      <c r="L35" s="311"/>
      <c r="M35" s="311"/>
      <c r="N35" s="311"/>
      <c r="O35" s="311"/>
      <c r="P35" s="311"/>
      <c r="Q35" s="311"/>
      <c r="R35" s="311"/>
      <c r="S35" s="311"/>
      <c r="T35" s="312"/>
      <c r="U35" s="300"/>
      <c r="V35" s="107"/>
    </row>
    <row r="36" spans="1:22" ht="27.75" customHeight="1" x14ac:dyDescent="0.25">
      <c r="A36" s="619">
        <v>11</v>
      </c>
      <c r="B36" s="139" t="s">
        <v>377</v>
      </c>
      <c r="C36" s="480" t="s">
        <v>181</v>
      </c>
      <c r="D36" s="321" t="s">
        <v>221</v>
      </c>
      <c r="E36" s="614">
        <v>1</v>
      </c>
      <c r="F36" s="614">
        <v>1</v>
      </c>
      <c r="G36" s="464">
        <f>E36*F36</f>
        <v>1</v>
      </c>
      <c r="H36" s="300"/>
      <c r="I36" s="467">
        <f>+I11*G36</f>
        <v>0</v>
      </c>
      <c r="J36" s="467">
        <f>+J11*G36</f>
        <v>0</v>
      </c>
      <c r="K36" s="467">
        <f>+K11*G36</f>
        <v>20</v>
      </c>
      <c r="L36" s="467">
        <f>+L11*G36</f>
        <v>20</v>
      </c>
      <c r="M36" s="467">
        <f t="shared" ref="M36:T36" si="9">$G$36*M11</f>
        <v>21</v>
      </c>
      <c r="N36" s="467">
        <f t="shared" si="9"/>
        <v>22</v>
      </c>
      <c r="O36" s="467">
        <f t="shared" si="9"/>
        <v>21</v>
      </c>
      <c r="P36" s="467">
        <f t="shared" si="9"/>
        <v>23</v>
      </c>
      <c r="Q36" s="467">
        <f t="shared" si="9"/>
        <v>20</v>
      </c>
      <c r="R36" s="467">
        <f t="shared" si="9"/>
        <v>20</v>
      </c>
      <c r="S36" s="467">
        <f t="shared" si="9"/>
        <v>20</v>
      </c>
      <c r="T36" s="467">
        <f t="shared" si="9"/>
        <v>19</v>
      </c>
      <c r="U36" s="300"/>
      <c r="V36" s="462">
        <f>SUM(J36:T36)</f>
        <v>206</v>
      </c>
    </row>
    <row r="37" spans="1:22" ht="27.75" customHeight="1" x14ac:dyDescent="0.25">
      <c r="A37" s="619">
        <v>12</v>
      </c>
      <c r="B37" s="139" t="s">
        <v>378</v>
      </c>
      <c r="C37" s="480" t="s">
        <v>379</v>
      </c>
      <c r="D37" s="507" t="s">
        <v>222</v>
      </c>
      <c r="E37" s="494">
        <v>1</v>
      </c>
      <c r="F37" s="494">
        <v>1</v>
      </c>
      <c r="G37" s="494">
        <f>E37*F37</f>
        <v>1</v>
      </c>
      <c r="H37" s="300"/>
      <c r="I37" s="660">
        <f>(I13*G37)</f>
        <v>0</v>
      </c>
      <c r="J37" s="660">
        <f>(J13*G37)</f>
        <v>0</v>
      </c>
      <c r="K37" s="660">
        <f>(K13*G37)</f>
        <v>9</v>
      </c>
      <c r="L37" s="660">
        <f>(L13*G37)</f>
        <v>7</v>
      </c>
      <c r="M37" s="660">
        <f>(M13*G37)</f>
        <v>8</v>
      </c>
      <c r="N37" s="660">
        <f>(N13*G37)</f>
        <v>9</v>
      </c>
      <c r="O37" s="660">
        <f>(O13*G37)</f>
        <v>8</v>
      </c>
      <c r="P37" s="660">
        <f>(P13*G37)</f>
        <v>9</v>
      </c>
      <c r="Q37" s="660">
        <f>(Q13*G37)</f>
        <v>9</v>
      </c>
      <c r="R37" s="660">
        <f>(R13*G37)</f>
        <v>7</v>
      </c>
      <c r="S37" s="660">
        <f>(S13*G37)</f>
        <v>8</v>
      </c>
      <c r="T37" s="660">
        <f>(T13*G37)</f>
        <v>9</v>
      </c>
      <c r="U37" s="300"/>
      <c r="V37" s="491">
        <f>SUM(J37:T37)</f>
        <v>83</v>
      </c>
    </row>
    <row r="38" spans="1:22" ht="18" customHeight="1" x14ac:dyDescent="0.25">
      <c r="A38" s="126"/>
      <c r="B38" s="209"/>
      <c r="C38" s="209"/>
      <c r="D38" s="115"/>
      <c r="E38" s="151"/>
      <c r="F38" s="151"/>
      <c r="G38" s="151"/>
      <c r="H38" s="59"/>
      <c r="I38" s="338"/>
      <c r="J38" s="338"/>
      <c r="K38" s="338"/>
      <c r="L38" s="338"/>
      <c r="M38" s="338"/>
      <c r="N38" s="338"/>
      <c r="O38" s="338"/>
      <c r="P38" s="338"/>
      <c r="Q38" s="338"/>
      <c r="R38" s="338"/>
      <c r="S38" s="1007" t="s">
        <v>160</v>
      </c>
      <c r="T38" s="1008"/>
      <c r="U38" s="205"/>
      <c r="V38" s="48">
        <f>SUM(V36:V37)</f>
        <v>289</v>
      </c>
    </row>
    <row r="39" spans="1:22" x14ac:dyDescent="0.25">
      <c r="A39" s="18"/>
      <c r="B39" s="9"/>
      <c r="C39" s="9"/>
      <c r="D39" s="6"/>
      <c r="E39" s="19"/>
      <c r="F39" s="19"/>
      <c r="G39" s="19"/>
      <c r="H39" s="59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341"/>
      <c r="T39" s="341"/>
      <c r="U39" s="197"/>
      <c r="V39" s="341"/>
    </row>
    <row r="40" spans="1:22" x14ac:dyDescent="0.25">
      <c r="A40" s="336"/>
      <c r="B40" s="337"/>
      <c r="C40" s="337"/>
      <c r="D40" s="125"/>
      <c r="E40" s="149"/>
      <c r="F40" s="149"/>
      <c r="G40" s="149"/>
      <c r="H40" s="59"/>
      <c r="I40" s="339"/>
      <c r="J40" s="339"/>
      <c r="K40" s="339"/>
      <c r="L40" s="339"/>
      <c r="M40" s="339"/>
      <c r="N40" s="339"/>
      <c r="O40" s="339"/>
      <c r="P40" s="339"/>
      <c r="Q40" s="339"/>
      <c r="R40" s="339"/>
      <c r="S40" s="153"/>
      <c r="T40" s="153"/>
      <c r="U40" s="197"/>
      <c r="V40" s="153"/>
    </row>
    <row r="41" spans="1:22" ht="36.75" customHeight="1" x14ac:dyDescent="0.25">
      <c r="A41" s="167" t="s">
        <v>9</v>
      </c>
      <c r="B41" s="93" t="s">
        <v>63</v>
      </c>
      <c r="C41" s="93"/>
      <c r="D41" s="168" t="s">
        <v>1</v>
      </c>
      <c r="E41" s="169" t="s">
        <v>2</v>
      </c>
      <c r="F41" s="169" t="s">
        <v>3</v>
      </c>
      <c r="G41" s="169" t="s">
        <v>4</v>
      </c>
      <c r="H41" s="290"/>
      <c r="I41" s="170" t="s">
        <v>66</v>
      </c>
      <c r="J41" s="136" t="s">
        <v>67</v>
      </c>
      <c r="K41" s="136" t="s">
        <v>68</v>
      </c>
      <c r="L41" s="136" t="s">
        <v>69</v>
      </c>
      <c r="M41" s="136" t="s">
        <v>70</v>
      </c>
      <c r="N41" s="136" t="s">
        <v>71</v>
      </c>
      <c r="O41" s="136" t="s">
        <v>72</v>
      </c>
      <c r="P41" s="136" t="s">
        <v>73</v>
      </c>
      <c r="Q41" s="136" t="s">
        <v>74</v>
      </c>
      <c r="R41" s="136" t="s">
        <v>75</v>
      </c>
      <c r="S41" s="136" t="s">
        <v>5</v>
      </c>
      <c r="T41" s="174" t="s">
        <v>76</v>
      </c>
      <c r="U41" s="300"/>
      <c r="V41" s="313" t="s">
        <v>16</v>
      </c>
    </row>
    <row r="42" spans="1:22" s="112" customFormat="1" x14ac:dyDescent="0.25">
      <c r="A42" s="67"/>
      <c r="B42" s="344" t="s">
        <v>11</v>
      </c>
      <c r="C42" s="344"/>
      <c r="D42" s="345"/>
      <c r="E42" s="92"/>
      <c r="F42" s="92"/>
      <c r="G42" s="92"/>
      <c r="H42" s="29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199"/>
      <c r="V42" s="92"/>
    </row>
    <row r="43" spans="1:22" ht="29.25" customHeight="1" x14ac:dyDescent="0.25">
      <c r="A43" s="619">
        <v>13</v>
      </c>
      <c r="B43" s="139" t="s">
        <v>381</v>
      </c>
      <c r="C43" s="480" t="s">
        <v>380</v>
      </c>
      <c r="D43" s="321" t="s">
        <v>199</v>
      </c>
      <c r="E43" s="464">
        <v>1</v>
      </c>
      <c r="F43" s="464">
        <v>4</v>
      </c>
      <c r="G43" s="464">
        <f>E43*F43</f>
        <v>4</v>
      </c>
      <c r="H43" s="324"/>
      <c r="I43" s="26">
        <f>+I11*G43</f>
        <v>0</v>
      </c>
      <c r="J43" s="26">
        <f>+J11*G43</f>
        <v>0</v>
      </c>
      <c r="K43" s="26">
        <f>+K11*G43</f>
        <v>80</v>
      </c>
      <c r="L43" s="75">
        <f>+L11*G43</f>
        <v>80</v>
      </c>
      <c r="M43" s="26">
        <f t="shared" ref="M43:T43" si="10">$G$43*M11</f>
        <v>84</v>
      </c>
      <c r="N43" s="26">
        <f t="shared" si="10"/>
        <v>88</v>
      </c>
      <c r="O43" s="26">
        <f t="shared" si="10"/>
        <v>84</v>
      </c>
      <c r="P43" s="26">
        <f t="shared" si="10"/>
        <v>92</v>
      </c>
      <c r="Q43" s="26">
        <f t="shared" si="10"/>
        <v>80</v>
      </c>
      <c r="R43" s="26">
        <f t="shared" si="10"/>
        <v>80</v>
      </c>
      <c r="S43" s="26">
        <f t="shared" si="10"/>
        <v>80</v>
      </c>
      <c r="T43" s="26">
        <f t="shared" si="10"/>
        <v>76</v>
      </c>
      <c r="U43" s="324"/>
      <c r="V43" s="461">
        <f>SUM(J43:T43)</f>
        <v>824</v>
      </c>
    </row>
    <row r="44" spans="1:22" ht="18" customHeight="1" x14ac:dyDescent="0.25">
      <c r="A44" s="126"/>
      <c r="B44" s="209"/>
      <c r="C44" s="209"/>
      <c r="D44" s="115"/>
      <c r="E44" s="151"/>
      <c r="F44" s="151"/>
      <c r="G44" s="151"/>
      <c r="H44" s="59"/>
      <c r="I44" s="338"/>
      <c r="J44" s="338"/>
      <c r="K44" s="338"/>
      <c r="L44" s="338"/>
      <c r="M44" s="338"/>
      <c r="N44" s="338"/>
      <c r="O44" s="338"/>
      <c r="P44" s="338"/>
      <c r="Q44" s="338"/>
      <c r="R44" s="338"/>
      <c r="S44" s="1007" t="s">
        <v>43</v>
      </c>
      <c r="T44" s="1008"/>
      <c r="U44" s="205"/>
      <c r="V44" s="48">
        <f>SUM(V43)</f>
        <v>824</v>
      </c>
    </row>
    <row r="45" spans="1:22" x14ac:dyDescent="0.25">
      <c r="A45" s="18"/>
      <c r="B45" s="9"/>
      <c r="C45" s="9"/>
      <c r="D45" s="6"/>
      <c r="E45" s="19"/>
      <c r="F45" s="19"/>
      <c r="G45" s="19"/>
      <c r="H45" s="59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341"/>
      <c r="T45" s="341"/>
      <c r="U45" s="197"/>
      <c r="V45" s="341"/>
    </row>
    <row r="46" spans="1:22" x14ac:dyDescent="0.25">
      <c r="A46" s="336"/>
      <c r="B46" s="337"/>
      <c r="C46" s="337"/>
      <c r="D46" s="125"/>
      <c r="E46" s="149"/>
      <c r="F46" s="149"/>
      <c r="G46" s="149"/>
      <c r="H46" s="59"/>
      <c r="I46" s="339"/>
      <c r="J46" s="339"/>
      <c r="K46" s="339"/>
      <c r="L46" s="339"/>
      <c r="M46" s="339"/>
      <c r="N46" s="339"/>
      <c r="O46" s="339"/>
      <c r="P46" s="339"/>
      <c r="Q46" s="339"/>
      <c r="R46" s="339"/>
      <c r="S46" s="153"/>
      <c r="T46" s="153"/>
      <c r="U46" s="197"/>
      <c r="V46" s="153"/>
    </row>
    <row r="47" spans="1:22" ht="36.75" customHeight="1" x14ac:dyDescent="0.25">
      <c r="A47" s="167" t="s">
        <v>9</v>
      </c>
      <c r="B47" s="93" t="s">
        <v>63</v>
      </c>
      <c r="C47" s="93"/>
      <c r="D47" s="168" t="s">
        <v>1</v>
      </c>
      <c r="E47" s="169" t="s">
        <v>2</v>
      </c>
      <c r="F47" s="169" t="s">
        <v>3</v>
      </c>
      <c r="G47" s="169" t="s">
        <v>4</v>
      </c>
      <c r="H47" s="290"/>
      <c r="I47" s="170" t="s">
        <v>66</v>
      </c>
      <c r="J47" s="136" t="s">
        <v>67</v>
      </c>
      <c r="K47" s="136" t="s">
        <v>68</v>
      </c>
      <c r="L47" s="136" t="s">
        <v>69</v>
      </c>
      <c r="M47" s="136" t="s">
        <v>70</v>
      </c>
      <c r="N47" s="136" t="s">
        <v>71</v>
      </c>
      <c r="O47" s="136" t="s">
        <v>72</v>
      </c>
      <c r="P47" s="136" t="s">
        <v>73</v>
      </c>
      <c r="Q47" s="136" t="s">
        <v>74</v>
      </c>
      <c r="R47" s="136" t="s">
        <v>75</v>
      </c>
      <c r="S47" s="136" t="s">
        <v>5</v>
      </c>
      <c r="T47" s="174" t="s">
        <v>76</v>
      </c>
      <c r="U47" s="300"/>
      <c r="V47" s="313" t="s">
        <v>16</v>
      </c>
    </row>
    <row r="48" spans="1:22" s="112" customFormat="1" ht="17.25" customHeight="1" x14ac:dyDescent="0.25">
      <c r="A48" s="308"/>
      <c r="B48" s="343" t="s">
        <v>7</v>
      </c>
      <c r="C48" s="343"/>
      <c r="D48" s="57"/>
      <c r="E48" s="316"/>
      <c r="F48" s="309"/>
      <c r="G48" s="309"/>
      <c r="H48" s="290"/>
      <c r="I48" s="317"/>
      <c r="J48" s="318"/>
      <c r="K48" s="318"/>
      <c r="L48" s="318"/>
      <c r="M48" s="318"/>
      <c r="N48" s="318"/>
      <c r="O48" s="318"/>
      <c r="P48" s="318"/>
      <c r="Q48" s="318"/>
      <c r="R48" s="318"/>
      <c r="S48" s="318"/>
      <c r="T48" s="319"/>
      <c r="U48" s="300"/>
      <c r="V48" s="107"/>
    </row>
    <row r="49" spans="1:24" ht="33.75" customHeight="1" x14ac:dyDescent="0.25">
      <c r="A49" s="622">
        <v>14</v>
      </c>
      <c r="B49" s="139" t="s">
        <v>382</v>
      </c>
      <c r="C49" s="480" t="s">
        <v>182</v>
      </c>
      <c r="D49" s="321" t="s">
        <v>176</v>
      </c>
      <c r="E49" s="614">
        <v>1</v>
      </c>
      <c r="F49" s="464">
        <v>5</v>
      </c>
      <c r="G49" s="464">
        <f>E49*F49</f>
        <v>5</v>
      </c>
      <c r="H49" s="224"/>
      <c r="I49" s="41">
        <f>+I11*G49</f>
        <v>0</v>
      </c>
      <c r="J49" s="41">
        <f>+J11*G49</f>
        <v>0</v>
      </c>
      <c r="K49" s="41">
        <f>+K11*G49</f>
        <v>100</v>
      </c>
      <c r="L49" s="41">
        <f>+L11*G49</f>
        <v>100</v>
      </c>
      <c r="M49" s="41">
        <f t="shared" ref="M49:T49" si="11">$G$49*M11</f>
        <v>105</v>
      </c>
      <c r="N49" s="41">
        <f t="shared" si="11"/>
        <v>110</v>
      </c>
      <c r="O49" s="41">
        <f t="shared" si="11"/>
        <v>105</v>
      </c>
      <c r="P49" s="41">
        <f t="shared" si="11"/>
        <v>115</v>
      </c>
      <c r="Q49" s="41">
        <f t="shared" si="11"/>
        <v>100</v>
      </c>
      <c r="R49" s="41">
        <f t="shared" si="11"/>
        <v>100</v>
      </c>
      <c r="S49" s="41">
        <f t="shared" si="11"/>
        <v>100</v>
      </c>
      <c r="T49" s="41">
        <f t="shared" si="11"/>
        <v>95</v>
      </c>
      <c r="U49" s="224"/>
      <c r="V49" s="461">
        <f>SUM(J49:T49)</f>
        <v>1030</v>
      </c>
    </row>
    <row r="50" spans="1:24" ht="18" customHeight="1" x14ac:dyDescent="0.25">
      <c r="A50" s="126"/>
      <c r="B50" s="209"/>
      <c r="C50" s="209"/>
      <c r="D50" s="115"/>
      <c r="E50" s="151"/>
      <c r="F50" s="151"/>
      <c r="G50" s="151"/>
      <c r="H50" s="59"/>
      <c r="I50" s="338"/>
      <c r="J50" s="338"/>
      <c r="K50" s="338"/>
      <c r="L50" s="338"/>
      <c r="M50" s="338"/>
      <c r="N50" s="338"/>
      <c r="O50" s="338"/>
      <c r="P50" s="338"/>
      <c r="Q50" s="338"/>
      <c r="R50" s="338"/>
      <c r="S50" s="1007" t="s">
        <v>44</v>
      </c>
      <c r="T50" s="1008"/>
      <c r="U50" s="205"/>
      <c r="V50" s="48">
        <f>SUM(V49:V49)</f>
        <v>1030</v>
      </c>
    </row>
    <row r="51" spans="1:24" x14ac:dyDescent="0.25">
      <c r="A51" s="18"/>
      <c r="B51" s="9"/>
      <c r="C51" s="9"/>
      <c r="D51" s="6"/>
      <c r="E51" s="19"/>
      <c r="F51" s="19"/>
      <c r="G51" s="19"/>
      <c r="H51" s="59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341"/>
      <c r="T51" s="341"/>
      <c r="U51" s="197"/>
      <c r="V51" s="341"/>
    </row>
    <row r="52" spans="1:24" ht="36.75" customHeight="1" x14ac:dyDescent="0.25">
      <c r="A52" s="167" t="s">
        <v>9</v>
      </c>
      <c r="B52" s="93" t="s">
        <v>63</v>
      </c>
      <c r="C52" s="93"/>
      <c r="D52" s="168" t="s">
        <v>1</v>
      </c>
      <c r="E52" s="169" t="s">
        <v>2</v>
      </c>
      <c r="F52" s="169" t="s">
        <v>3</v>
      </c>
      <c r="G52" s="169" t="s">
        <v>4</v>
      </c>
      <c r="H52" s="290"/>
      <c r="I52" s="170" t="s">
        <v>66</v>
      </c>
      <c r="J52" s="136" t="s">
        <v>67</v>
      </c>
      <c r="K52" s="136" t="s">
        <v>68</v>
      </c>
      <c r="L52" s="136" t="s">
        <v>69</v>
      </c>
      <c r="M52" s="136" t="s">
        <v>70</v>
      </c>
      <c r="N52" s="136" t="s">
        <v>71</v>
      </c>
      <c r="O52" s="136" t="s">
        <v>72</v>
      </c>
      <c r="P52" s="136" t="s">
        <v>73</v>
      </c>
      <c r="Q52" s="136" t="s">
        <v>74</v>
      </c>
      <c r="R52" s="136" t="s">
        <v>75</v>
      </c>
      <c r="S52" s="136" t="s">
        <v>5</v>
      </c>
      <c r="T52" s="174" t="s">
        <v>76</v>
      </c>
      <c r="U52" s="300"/>
      <c r="V52" s="313" t="s">
        <v>16</v>
      </c>
    </row>
    <row r="53" spans="1:24" s="112" customFormat="1" ht="17.25" customHeight="1" x14ac:dyDescent="0.25">
      <c r="A53" s="308"/>
      <c r="B53" s="343" t="s">
        <v>145</v>
      </c>
      <c r="C53" s="343"/>
      <c r="D53" s="315"/>
      <c r="E53" s="316"/>
      <c r="F53" s="316"/>
      <c r="G53" s="316"/>
      <c r="H53" s="290"/>
      <c r="I53" s="317"/>
      <c r="J53" s="318"/>
      <c r="K53" s="318"/>
      <c r="L53" s="318"/>
      <c r="M53" s="318"/>
      <c r="N53" s="318"/>
      <c r="O53" s="318"/>
      <c r="P53" s="318"/>
      <c r="Q53" s="318"/>
      <c r="R53" s="318"/>
      <c r="S53" s="318"/>
      <c r="T53" s="319"/>
      <c r="U53" s="300"/>
      <c r="V53" s="107"/>
    </row>
    <row r="54" spans="1:24" ht="33.75" customHeight="1" x14ac:dyDescent="0.25">
      <c r="A54" s="622">
        <v>15</v>
      </c>
      <c r="B54" s="139" t="s">
        <v>383</v>
      </c>
      <c r="C54" s="480" t="s">
        <v>183</v>
      </c>
      <c r="D54" s="33" t="s">
        <v>126</v>
      </c>
      <c r="E54" s="614">
        <v>1</v>
      </c>
      <c r="F54" s="614">
        <v>4</v>
      </c>
      <c r="G54" s="614">
        <f>E54*F54</f>
        <v>4</v>
      </c>
      <c r="H54" s="224"/>
      <c r="I54" s="41">
        <f>+I11*G54</f>
        <v>0</v>
      </c>
      <c r="J54" s="41">
        <f>+J11*G54</f>
        <v>0</v>
      </c>
      <c r="K54" s="41">
        <f>+K11*G54</f>
        <v>80</v>
      </c>
      <c r="L54" s="41">
        <f>+L11*G54</f>
        <v>80</v>
      </c>
      <c r="M54" s="41">
        <f>+M11*G54</f>
        <v>84</v>
      </c>
      <c r="N54" s="41">
        <f>+N11*G54</f>
        <v>88</v>
      </c>
      <c r="O54" s="41">
        <f>+O11*G54</f>
        <v>84</v>
      </c>
      <c r="P54" s="41">
        <f>+P11*G54</f>
        <v>92</v>
      </c>
      <c r="Q54" s="41">
        <f>+Q11*G54</f>
        <v>80</v>
      </c>
      <c r="R54" s="41">
        <f>+R11*G54</f>
        <v>80</v>
      </c>
      <c r="S54" s="41">
        <f>+S11*G54</f>
        <v>80</v>
      </c>
      <c r="T54" s="41">
        <f>+T11*G54</f>
        <v>76</v>
      </c>
      <c r="U54" s="224"/>
      <c r="V54" s="461">
        <f>SUM(J54:T54)</f>
        <v>824</v>
      </c>
    </row>
    <row r="55" spans="1:24" ht="18" customHeight="1" x14ac:dyDescent="0.25">
      <c r="A55" s="126"/>
      <c r="B55" s="209"/>
      <c r="C55" s="209"/>
      <c r="D55" s="115"/>
      <c r="E55" s="151"/>
      <c r="F55" s="151"/>
      <c r="G55" s="151"/>
      <c r="H55" s="59"/>
      <c r="I55" s="338"/>
      <c r="J55" s="338"/>
      <c r="K55" s="338"/>
      <c r="L55" s="338"/>
      <c r="M55" s="338"/>
      <c r="N55" s="338"/>
      <c r="O55" s="338"/>
      <c r="P55" s="338"/>
      <c r="Q55" s="338"/>
      <c r="R55" s="338"/>
      <c r="S55" s="1007" t="s">
        <v>184</v>
      </c>
      <c r="T55" s="1008"/>
      <c r="U55" s="205"/>
      <c r="V55" s="48">
        <f>SUM(V54:V54)</f>
        <v>824</v>
      </c>
    </row>
    <row r="56" spans="1:24" x14ac:dyDescent="0.25">
      <c r="A56" s="18"/>
      <c r="B56" s="9"/>
      <c r="C56" s="9"/>
      <c r="D56" s="6"/>
      <c r="E56" s="19"/>
      <c r="F56" s="19"/>
      <c r="G56" s="19"/>
      <c r="H56" s="59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197"/>
      <c r="T56" s="197"/>
      <c r="U56" s="197"/>
      <c r="V56" s="197"/>
    </row>
    <row r="57" spans="1:24" x14ac:dyDescent="0.25">
      <c r="A57" s="18"/>
      <c r="B57" s="9"/>
      <c r="C57" s="9"/>
      <c r="D57" s="6"/>
      <c r="E57" s="466">
        <v>15</v>
      </c>
      <c r="F57" s="19"/>
      <c r="G57" s="19"/>
      <c r="H57" s="59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1007" t="s">
        <v>45</v>
      </c>
      <c r="T57" s="1010"/>
      <c r="U57" s="199"/>
      <c r="V57" s="67">
        <f>(V26+V38+V31+V44+V50+V55)</f>
        <v>9347</v>
      </c>
    </row>
    <row r="58" spans="1:24" x14ac:dyDescent="0.25">
      <c r="A58" s="18"/>
      <c r="B58" s="9"/>
      <c r="C58" s="9"/>
      <c r="D58" s="6"/>
      <c r="E58" s="19"/>
      <c r="F58" s="19"/>
      <c r="G58" s="19"/>
      <c r="H58" s="59"/>
      <c r="I58" s="59"/>
      <c r="J58" s="59"/>
      <c r="K58" s="59"/>
      <c r="L58" s="59"/>
      <c r="M58" s="20"/>
      <c r="N58" s="20"/>
      <c r="O58" s="20"/>
      <c r="P58" s="20"/>
      <c r="Q58" s="20"/>
      <c r="R58" s="20"/>
      <c r="S58" s="58"/>
      <c r="T58" s="658"/>
      <c r="U58" s="197"/>
      <c r="V58" s="58"/>
      <c r="X58" s="37"/>
    </row>
    <row r="59" spans="1:24" x14ac:dyDescent="0.25">
      <c r="A59" s="18"/>
      <c r="B59" s="9"/>
      <c r="C59" s="9"/>
      <c r="D59" s="6"/>
      <c r="E59" s="19"/>
      <c r="F59" s="19"/>
      <c r="G59" s="19"/>
      <c r="H59" s="59"/>
      <c r="I59" s="465">
        <f t="shared" ref="I59:T59" si="12">(I17+I18+I19+I20+I21+I22+I23+I24+I25+I30+I36+I37+I43+I49+I54)</f>
        <v>0</v>
      </c>
      <c r="J59" s="513">
        <f t="shared" si="12"/>
        <v>0</v>
      </c>
      <c r="K59" s="513">
        <f t="shared" si="12"/>
        <v>919</v>
      </c>
      <c r="L59" s="513">
        <f t="shared" si="12"/>
        <v>897</v>
      </c>
      <c r="M59" s="513">
        <f t="shared" si="12"/>
        <v>947</v>
      </c>
      <c r="N59" s="513">
        <f t="shared" si="12"/>
        <v>997</v>
      </c>
      <c r="O59" s="513">
        <f t="shared" si="12"/>
        <v>957</v>
      </c>
      <c r="P59" s="513">
        <f t="shared" si="12"/>
        <v>1036</v>
      </c>
      <c r="Q59" s="513">
        <f t="shared" si="12"/>
        <v>919</v>
      </c>
      <c r="R59" s="513">
        <f t="shared" si="12"/>
        <v>907</v>
      </c>
      <c r="S59" s="513">
        <f t="shared" si="12"/>
        <v>898</v>
      </c>
      <c r="T59" s="513">
        <f t="shared" si="12"/>
        <v>870</v>
      </c>
      <c r="U59" s="329"/>
      <c r="V59" s="48">
        <f>SUM(J59:T59)</f>
        <v>9347</v>
      </c>
    </row>
    <row r="60" spans="1:24" x14ac:dyDescent="0.25">
      <c r="A60" s="18"/>
      <c r="B60" s="9"/>
      <c r="C60" s="9"/>
      <c r="D60" s="6"/>
      <c r="E60" s="19"/>
      <c r="F60" s="19"/>
      <c r="G60" s="19"/>
      <c r="H60" s="59"/>
      <c r="I60" s="59"/>
      <c r="J60" s="59"/>
      <c r="K60" s="59"/>
      <c r="L60" s="59"/>
      <c r="M60" s="20"/>
      <c r="N60" s="20"/>
      <c r="O60" s="20"/>
      <c r="P60" s="20"/>
      <c r="Q60" s="20"/>
      <c r="R60" s="20"/>
      <c r="S60" s="58"/>
      <c r="T60" s="58"/>
      <c r="U60" s="197"/>
      <c r="V60" s="661"/>
    </row>
    <row r="61" spans="1:24" x14ac:dyDescent="0.25">
      <c r="A61" s="18"/>
      <c r="B61" s="9"/>
      <c r="C61" s="9"/>
      <c r="D61" s="6"/>
      <c r="E61" s="19"/>
      <c r="F61" s="19"/>
      <c r="G61" s="19"/>
      <c r="H61" s="59"/>
      <c r="I61" s="59"/>
      <c r="J61" s="59"/>
      <c r="K61" s="59"/>
      <c r="L61" s="59"/>
      <c r="M61" s="20"/>
      <c r="N61" s="20"/>
      <c r="O61" s="20"/>
      <c r="P61" s="20"/>
      <c r="Q61" s="20"/>
      <c r="R61" s="20"/>
      <c r="S61" s="58"/>
      <c r="T61" s="58"/>
      <c r="U61" s="197"/>
      <c r="V61" s="58"/>
    </row>
    <row r="62" spans="1:24" ht="21" x14ac:dyDescent="0.35">
      <c r="A62" s="18"/>
      <c r="B62" s="9"/>
      <c r="C62" s="9"/>
      <c r="D62" s="6"/>
      <c r="E62" s="19"/>
      <c r="F62" s="19"/>
      <c r="G62" s="19"/>
      <c r="H62" s="59"/>
      <c r="I62" s="59"/>
      <c r="J62" s="1009" t="s">
        <v>185</v>
      </c>
      <c r="K62" s="1009"/>
      <c r="L62" s="1009"/>
      <c r="M62" s="1009"/>
      <c r="N62" s="1009"/>
      <c r="O62" s="1009"/>
      <c r="P62" s="1009"/>
      <c r="Q62" s="1009"/>
      <c r="R62" s="1009"/>
      <c r="S62" s="58"/>
      <c r="T62" s="58"/>
      <c r="U62" s="197"/>
      <c r="V62" s="58"/>
    </row>
    <row r="63" spans="1:24" ht="19.5" customHeight="1" x14ac:dyDescent="0.25">
      <c r="B63" s="20"/>
      <c r="C63" s="20"/>
      <c r="D63" s="6"/>
      <c r="E63" s="6"/>
      <c r="F63" s="6"/>
      <c r="G63" s="6"/>
      <c r="H63" s="63"/>
      <c r="I63" s="6"/>
      <c r="J63" s="6"/>
      <c r="K63" s="6"/>
      <c r="L63" s="6"/>
      <c r="S63" s="6"/>
      <c r="T63" s="50"/>
      <c r="U63" s="335"/>
    </row>
    <row r="64" spans="1:24" ht="28.5" customHeight="1" x14ac:dyDescent="0.25">
      <c r="B64" s="22"/>
      <c r="C64" s="22"/>
      <c r="D64" s="6"/>
      <c r="G64" s="799" t="s">
        <v>13</v>
      </c>
      <c r="H64" s="799"/>
      <c r="I64" s="799"/>
      <c r="J64" s="799"/>
      <c r="K64" s="815" t="s">
        <v>2</v>
      </c>
      <c r="L64" s="815"/>
      <c r="M64" s="799" t="s">
        <v>17</v>
      </c>
      <c r="N64" s="799"/>
      <c r="O64" s="799" t="s">
        <v>41</v>
      </c>
      <c r="P64" s="799"/>
      <c r="Q64" s="799" t="s">
        <v>51</v>
      </c>
      <c r="R64" s="799"/>
      <c r="S64" s="799" t="s">
        <v>30</v>
      </c>
      <c r="T64" s="799"/>
      <c r="U64" s="202"/>
      <c r="V64" s="777" t="s">
        <v>12</v>
      </c>
    </row>
    <row r="65" spans="2:22" ht="18" customHeight="1" x14ac:dyDescent="0.25">
      <c r="B65" s="6"/>
      <c r="C65" s="6"/>
      <c r="D65" s="6"/>
      <c r="G65" s="890" t="s">
        <v>0</v>
      </c>
      <c r="H65" s="890"/>
      <c r="I65" s="890"/>
      <c r="J65" s="890"/>
      <c r="K65" s="806">
        <f>SUM(E17:E25)</f>
        <v>9</v>
      </c>
      <c r="L65" s="806"/>
      <c r="M65" s="808">
        <f>V26</f>
        <v>5888</v>
      </c>
      <c r="N65" s="808"/>
      <c r="O65" s="805"/>
      <c r="P65" s="805"/>
      <c r="Q65" s="805"/>
      <c r="R65" s="805"/>
      <c r="S65" s="805"/>
      <c r="T65" s="805"/>
      <c r="U65" s="203"/>
      <c r="V65" s="778">
        <f>S65</f>
        <v>0</v>
      </c>
    </row>
    <row r="66" spans="2:22" x14ac:dyDescent="0.25">
      <c r="B66" s="6"/>
      <c r="C66" s="6"/>
      <c r="D66" s="6"/>
      <c r="G66" s="892" t="s">
        <v>10</v>
      </c>
      <c r="H66" s="999"/>
      <c r="I66" s="999"/>
      <c r="J66" s="893"/>
      <c r="K66" s="806">
        <f>E30</f>
        <v>1</v>
      </c>
      <c r="L66" s="806"/>
      <c r="M66" s="808">
        <f>V31</f>
        <v>492</v>
      </c>
      <c r="N66" s="808"/>
      <c r="O66" s="805"/>
      <c r="P66" s="805"/>
      <c r="Q66" s="805"/>
      <c r="R66" s="805"/>
      <c r="S66" s="805"/>
      <c r="T66" s="805"/>
      <c r="U66" s="203"/>
      <c r="V66" s="778">
        <f>V65+S66</f>
        <v>0</v>
      </c>
    </row>
    <row r="67" spans="2:22" x14ac:dyDescent="0.25">
      <c r="G67" s="890" t="s">
        <v>8</v>
      </c>
      <c r="H67" s="890"/>
      <c r="I67" s="890"/>
      <c r="J67" s="890"/>
      <c r="K67" s="806">
        <f>SUM(E36:E37)</f>
        <v>2</v>
      </c>
      <c r="L67" s="806"/>
      <c r="M67" s="808">
        <f>V38</f>
        <v>289</v>
      </c>
      <c r="N67" s="808"/>
      <c r="O67" s="805"/>
      <c r="P67" s="805"/>
      <c r="Q67" s="805"/>
      <c r="R67" s="805"/>
      <c r="S67" s="805"/>
      <c r="T67" s="805"/>
      <c r="U67" s="203"/>
      <c r="V67" s="778">
        <f>V66+S67</f>
        <v>0</v>
      </c>
    </row>
    <row r="68" spans="2:22" x14ac:dyDescent="0.25">
      <c r="G68" s="890" t="s">
        <v>11</v>
      </c>
      <c r="H68" s="890"/>
      <c r="I68" s="890"/>
      <c r="J68" s="890"/>
      <c r="K68" s="806">
        <f>E43</f>
        <v>1</v>
      </c>
      <c r="L68" s="806"/>
      <c r="M68" s="808">
        <f>V44</f>
        <v>824</v>
      </c>
      <c r="N68" s="808"/>
      <c r="O68" s="805"/>
      <c r="P68" s="805"/>
      <c r="Q68" s="805"/>
      <c r="R68" s="805"/>
      <c r="S68" s="805"/>
      <c r="T68" s="805"/>
      <c r="U68" s="203"/>
      <c r="V68" s="778">
        <f>V67+S68</f>
        <v>0</v>
      </c>
    </row>
    <row r="69" spans="2:22" x14ac:dyDescent="0.25">
      <c r="G69" s="890" t="s">
        <v>7</v>
      </c>
      <c r="H69" s="890"/>
      <c r="I69" s="890"/>
      <c r="J69" s="890"/>
      <c r="K69" s="806">
        <f>E49</f>
        <v>1</v>
      </c>
      <c r="L69" s="806"/>
      <c r="M69" s="808">
        <f>V50</f>
        <v>1030</v>
      </c>
      <c r="N69" s="808"/>
      <c r="O69" s="805"/>
      <c r="P69" s="805"/>
      <c r="Q69" s="805"/>
      <c r="R69" s="805"/>
      <c r="S69" s="805"/>
      <c r="T69" s="805"/>
      <c r="U69" s="203"/>
      <c r="V69" s="778">
        <f>V68+S69</f>
        <v>0</v>
      </c>
    </row>
    <row r="70" spans="2:22" ht="15.75" x14ac:dyDescent="0.25">
      <c r="G70" s="892" t="s">
        <v>145</v>
      </c>
      <c r="H70" s="999"/>
      <c r="I70" s="999"/>
      <c r="J70" s="893"/>
      <c r="K70" s="1000">
        <f>E54</f>
        <v>1</v>
      </c>
      <c r="L70" s="1001"/>
      <c r="M70" s="1002">
        <f>V55</f>
        <v>824</v>
      </c>
      <c r="N70" s="1003"/>
      <c r="O70" s="805"/>
      <c r="P70" s="805"/>
      <c r="Q70" s="1004"/>
      <c r="R70" s="1005"/>
      <c r="S70" s="1004"/>
      <c r="T70" s="1005"/>
      <c r="U70" s="203"/>
      <c r="V70" s="781">
        <f>V69+S70</f>
        <v>0</v>
      </c>
    </row>
    <row r="71" spans="2:22" ht="15.75" x14ac:dyDescent="0.25">
      <c r="G71" s="801" t="s">
        <v>34</v>
      </c>
      <c r="H71" s="801"/>
      <c r="I71" s="801"/>
      <c r="J71" s="801"/>
      <c r="K71" s="807">
        <f>SUM(K65:L70)</f>
        <v>15</v>
      </c>
      <c r="L71" s="807"/>
      <c r="M71" s="998">
        <f>SUM(M65:N70)</f>
        <v>9347</v>
      </c>
      <c r="N71" s="998"/>
      <c r="O71" s="895"/>
      <c r="P71" s="895"/>
      <c r="Q71" s="810"/>
      <c r="R71" s="810"/>
      <c r="S71" s="1006"/>
      <c r="T71" s="1006"/>
      <c r="U71" s="580"/>
      <c r="V71" s="779"/>
    </row>
    <row r="72" spans="2:22" x14ac:dyDescent="0.25">
      <c r="B72" s="679"/>
      <c r="V72" s="21"/>
    </row>
    <row r="73" spans="2:22" x14ac:dyDescent="0.25">
      <c r="B73" s="711"/>
    </row>
  </sheetData>
  <mergeCells count="67">
    <mergeCell ref="A1:V1"/>
    <mergeCell ref="A2:V2"/>
    <mergeCell ref="A3:V3"/>
    <mergeCell ref="A5:V5"/>
    <mergeCell ref="A8:V8"/>
    <mergeCell ref="A6:V6"/>
    <mergeCell ref="A7:V7"/>
    <mergeCell ref="F10:G10"/>
    <mergeCell ref="F12:G12"/>
    <mergeCell ref="F11:G11"/>
    <mergeCell ref="S50:T50"/>
    <mergeCell ref="J62:R62"/>
    <mergeCell ref="S55:T55"/>
    <mergeCell ref="S57:T57"/>
    <mergeCell ref="S31:T31"/>
    <mergeCell ref="S38:T38"/>
    <mergeCell ref="S26:T26"/>
    <mergeCell ref="S44:T44"/>
    <mergeCell ref="F13:G13"/>
    <mergeCell ref="G66:J66"/>
    <mergeCell ref="K66:L66"/>
    <mergeCell ref="M66:N66"/>
    <mergeCell ref="O66:P66"/>
    <mergeCell ref="Q66:R66"/>
    <mergeCell ref="S65:T65"/>
    <mergeCell ref="S64:T64"/>
    <mergeCell ref="G65:J65"/>
    <mergeCell ref="K65:L65"/>
    <mergeCell ref="M65:N65"/>
    <mergeCell ref="O65:P65"/>
    <mergeCell ref="Q65:R65"/>
    <mergeCell ref="G64:J64"/>
    <mergeCell ref="K64:L64"/>
    <mergeCell ref="M64:N64"/>
    <mergeCell ref="O64:P64"/>
    <mergeCell ref="Q64:R64"/>
    <mergeCell ref="S70:T70"/>
    <mergeCell ref="S71:T71"/>
    <mergeCell ref="S67:T67"/>
    <mergeCell ref="S69:T69"/>
    <mergeCell ref="S66:T66"/>
    <mergeCell ref="S68:T68"/>
    <mergeCell ref="G67:J67"/>
    <mergeCell ref="K67:L67"/>
    <mergeCell ref="M67:N67"/>
    <mergeCell ref="O67:P67"/>
    <mergeCell ref="Q67:R67"/>
    <mergeCell ref="Q69:R69"/>
    <mergeCell ref="Q68:R68"/>
    <mergeCell ref="G70:J70"/>
    <mergeCell ref="K70:L70"/>
    <mergeCell ref="M70:N70"/>
    <mergeCell ref="O70:P70"/>
    <mergeCell ref="Q70:R70"/>
    <mergeCell ref="G69:J69"/>
    <mergeCell ref="G68:J68"/>
    <mergeCell ref="K68:L68"/>
    <mergeCell ref="M68:N68"/>
    <mergeCell ref="O68:P68"/>
    <mergeCell ref="K69:L69"/>
    <mergeCell ref="M69:N69"/>
    <mergeCell ref="O69:P69"/>
    <mergeCell ref="G71:J71"/>
    <mergeCell ref="K71:L71"/>
    <mergeCell ref="M71:N71"/>
    <mergeCell ref="O71:P71"/>
    <mergeCell ref="Q71:R71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4"/>
  <sheetViews>
    <sheetView showGridLines="0" topLeftCell="A13" zoomScale="85" zoomScaleNormal="85" workbookViewId="0">
      <selection activeCell="B7" sqref="B7:V7"/>
    </sheetView>
  </sheetViews>
  <sheetFormatPr baseColWidth="10" defaultRowHeight="15" x14ac:dyDescent="0.25"/>
  <cols>
    <col min="1" max="1" width="11.42578125" style="28"/>
    <col min="3" max="3" width="13.5703125" customWidth="1"/>
    <col min="4" max="4" width="27.42578125" style="28" customWidth="1"/>
    <col min="9" max="9" width="12" bestFit="1" customWidth="1"/>
    <col min="10" max="20" width="11.5703125" bestFit="1" customWidth="1"/>
    <col min="21" max="21" width="1.140625" customWidth="1"/>
    <col min="22" max="22" width="19" customWidth="1"/>
  </cols>
  <sheetData>
    <row r="1" spans="2:34" s="28" customFormat="1" ht="18" x14ac:dyDescent="0.25">
      <c r="B1" s="812" t="s">
        <v>14</v>
      </c>
      <c r="C1" s="812"/>
      <c r="D1" s="812"/>
      <c r="E1" s="812"/>
      <c r="F1" s="812"/>
      <c r="G1" s="812"/>
      <c r="H1" s="812"/>
      <c r="I1" s="812"/>
      <c r="J1" s="812"/>
      <c r="K1" s="812"/>
      <c r="L1" s="812"/>
      <c r="M1" s="812"/>
      <c r="N1" s="812"/>
      <c r="O1" s="812"/>
      <c r="P1" s="812"/>
      <c r="Q1" s="812"/>
      <c r="R1" s="812"/>
      <c r="S1" s="812"/>
      <c r="T1" s="812"/>
      <c r="U1" s="812"/>
      <c r="V1" s="812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2:34" s="28" customFormat="1" ht="15.75" x14ac:dyDescent="0.25">
      <c r="B2" s="813" t="s">
        <v>15</v>
      </c>
      <c r="C2" s="813"/>
      <c r="D2" s="813"/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813"/>
      <c r="P2" s="813"/>
      <c r="Q2" s="813"/>
      <c r="R2" s="813"/>
      <c r="S2" s="813"/>
      <c r="T2" s="813"/>
      <c r="U2" s="813"/>
      <c r="V2" s="813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</row>
    <row r="3" spans="2:34" s="28" customFormat="1" x14ac:dyDescent="0.25">
      <c r="B3" s="814" t="s">
        <v>186</v>
      </c>
      <c r="C3" s="814"/>
      <c r="D3" s="814"/>
      <c r="E3" s="814"/>
      <c r="F3" s="814"/>
      <c r="G3" s="814"/>
      <c r="H3" s="814"/>
      <c r="I3" s="814"/>
      <c r="J3" s="814"/>
      <c r="K3" s="814"/>
      <c r="L3" s="814"/>
      <c r="M3" s="814"/>
      <c r="N3" s="814"/>
      <c r="O3" s="814"/>
      <c r="P3" s="814"/>
      <c r="Q3" s="814"/>
      <c r="R3" s="814"/>
      <c r="S3" s="814"/>
      <c r="T3" s="814"/>
      <c r="U3" s="814"/>
      <c r="V3" s="814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2:34" s="28" customFormat="1" ht="10.5" customHeight="1" x14ac:dyDescent="0.25">
      <c r="B4" s="14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84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</row>
    <row r="5" spans="2:34" s="28" customFormat="1" ht="18.75" x14ac:dyDescent="0.3">
      <c r="B5" s="818" t="s">
        <v>489</v>
      </c>
      <c r="C5" s="818"/>
      <c r="D5" s="818"/>
      <c r="E5" s="818"/>
      <c r="F5" s="818"/>
      <c r="G5" s="818"/>
      <c r="H5" s="818"/>
      <c r="I5" s="818"/>
      <c r="J5" s="818"/>
      <c r="K5" s="818"/>
      <c r="L5" s="818"/>
      <c r="M5" s="818"/>
      <c r="N5" s="818"/>
      <c r="O5" s="818"/>
      <c r="P5" s="818"/>
      <c r="Q5" s="818"/>
      <c r="R5" s="818"/>
      <c r="S5" s="818"/>
      <c r="T5" s="818"/>
      <c r="U5" s="818"/>
      <c r="V5" s="818"/>
    </row>
    <row r="6" spans="2:34" s="28" customFormat="1" ht="35.25" customHeight="1" x14ac:dyDescent="0.25">
      <c r="C6" s="872" t="s">
        <v>490</v>
      </c>
      <c r="D6" s="873"/>
      <c r="E6" s="873"/>
      <c r="F6" s="873"/>
      <c r="G6" s="873"/>
      <c r="H6" s="873"/>
      <c r="I6" s="873"/>
      <c r="J6" s="873"/>
      <c r="K6" s="873"/>
      <c r="L6" s="873"/>
      <c r="M6" s="873"/>
      <c r="N6" s="873"/>
      <c r="O6" s="873"/>
      <c r="P6" s="873"/>
      <c r="Q6" s="873"/>
      <c r="R6" s="873"/>
      <c r="S6" s="873"/>
      <c r="T6" s="873"/>
      <c r="U6" s="873"/>
      <c r="V6" s="873"/>
    </row>
    <row r="7" spans="2:34" s="28" customFormat="1" ht="30.75" customHeight="1" x14ac:dyDescent="0.25">
      <c r="B7" s="873" t="s">
        <v>492</v>
      </c>
      <c r="C7" s="873"/>
      <c r="D7" s="873"/>
      <c r="E7" s="873"/>
      <c r="F7" s="873"/>
      <c r="G7" s="873"/>
      <c r="H7" s="873"/>
      <c r="I7" s="873"/>
      <c r="J7" s="873"/>
      <c r="K7" s="873"/>
      <c r="L7" s="873"/>
      <c r="M7" s="873"/>
      <c r="N7" s="873"/>
      <c r="O7" s="873"/>
      <c r="P7" s="873"/>
      <c r="Q7" s="873"/>
      <c r="R7" s="873"/>
      <c r="S7" s="873"/>
      <c r="T7" s="873"/>
      <c r="U7" s="873"/>
      <c r="V7" s="873"/>
    </row>
    <row r="8" spans="2:34" s="28" customFormat="1" ht="21" x14ac:dyDescent="0.35">
      <c r="B8" s="819" t="s">
        <v>203</v>
      </c>
      <c r="C8" s="819"/>
      <c r="D8" s="819"/>
      <c r="E8" s="819"/>
      <c r="F8" s="819"/>
      <c r="G8" s="819"/>
      <c r="H8" s="819"/>
      <c r="I8" s="819"/>
      <c r="J8" s="819"/>
      <c r="K8" s="819"/>
      <c r="L8" s="819"/>
      <c r="M8" s="819"/>
      <c r="N8" s="819"/>
      <c r="O8" s="819"/>
      <c r="P8" s="819"/>
      <c r="Q8" s="819"/>
      <c r="R8" s="819"/>
      <c r="S8" s="819"/>
      <c r="T8" s="819"/>
      <c r="U8" s="819"/>
      <c r="V8" s="819"/>
    </row>
    <row r="9" spans="2:34" s="28" customFormat="1" ht="10.5" customHeight="1" x14ac:dyDescent="0.35">
      <c r="C9" s="490"/>
      <c r="D9" s="521"/>
      <c r="E9" s="490"/>
      <c r="F9" s="490"/>
      <c r="G9" s="490"/>
      <c r="H9" s="490"/>
      <c r="I9" s="490"/>
      <c r="J9" s="490"/>
      <c r="K9" s="490"/>
      <c r="L9" s="490"/>
      <c r="M9" s="490"/>
      <c r="N9" s="490"/>
      <c r="O9" s="490"/>
      <c r="P9" s="490"/>
      <c r="Q9" s="490"/>
      <c r="R9" s="490"/>
      <c r="S9" s="490"/>
      <c r="T9" s="490"/>
      <c r="U9" s="334"/>
      <c r="V9" s="490"/>
    </row>
    <row r="10" spans="2:34" s="28" customFormat="1" ht="21" customHeight="1" x14ac:dyDescent="0.25">
      <c r="C10" s="29"/>
      <c r="D10" s="29"/>
      <c r="G10" s="820" t="s">
        <v>20</v>
      </c>
      <c r="H10" s="821"/>
      <c r="I10" s="136" t="s">
        <v>66</v>
      </c>
      <c r="J10" s="136" t="s">
        <v>67</v>
      </c>
      <c r="K10" s="136" t="s">
        <v>68</v>
      </c>
      <c r="L10" s="136" t="s">
        <v>69</v>
      </c>
      <c r="M10" s="136" t="s">
        <v>70</v>
      </c>
      <c r="N10" s="136" t="s">
        <v>71</v>
      </c>
      <c r="O10" s="136" t="s">
        <v>72</v>
      </c>
      <c r="P10" s="136" t="s">
        <v>73</v>
      </c>
      <c r="Q10" s="136" t="s">
        <v>74</v>
      </c>
      <c r="R10" s="136" t="s">
        <v>75</v>
      </c>
      <c r="S10" s="136" t="s">
        <v>5</v>
      </c>
      <c r="T10" s="136" t="s">
        <v>76</v>
      </c>
      <c r="U10" s="195"/>
      <c r="V10" s="307" t="s">
        <v>488</v>
      </c>
    </row>
    <row r="11" spans="2:34" s="28" customFormat="1" ht="15" customHeight="1" x14ac:dyDescent="0.25">
      <c r="C11" s="29"/>
      <c r="D11" s="29"/>
      <c r="G11" s="822" t="s">
        <v>21</v>
      </c>
      <c r="H11" s="823"/>
      <c r="I11" s="47">
        <v>0</v>
      </c>
      <c r="J11" s="47">
        <v>0</v>
      </c>
      <c r="K11" s="47">
        <v>20</v>
      </c>
      <c r="L11" s="47">
        <v>20</v>
      </c>
      <c r="M11" s="47">
        <v>21</v>
      </c>
      <c r="N11" s="47">
        <v>22</v>
      </c>
      <c r="O11" s="47">
        <v>21</v>
      </c>
      <c r="P11" s="47">
        <v>23</v>
      </c>
      <c r="Q11" s="47">
        <v>20</v>
      </c>
      <c r="R11" s="47">
        <v>20</v>
      </c>
      <c r="S11" s="47">
        <v>20</v>
      </c>
      <c r="T11" s="47">
        <v>19</v>
      </c>
      <c r="U11" s="190"/>
      <c r="V11" s="45">
        <f>SUM(J11:T11)</f>
        <v>206</v>
      </c>
    </row>
    <row r="12" spans="2:34" s="28" customFormat="1" ht="15" customHeight="1" x14ac:dyDescent="0.25">
      <c r="C12" s="29"/>
      <c r="D12" s="29"/>
      <c r="G12" s="835" t="s">
        <v>22</v>
      </c>
      <c r="H12" s="836"/>
      <c r="I12" s="303">
        <v>0</v>
      </c>
      <c r="J12" s="303">
        <v>0</v>
      </c>
      <c r="K12" s="303">
        <v>4</v>
      </c>
      <c r="L12" s="303">
        <v>5</v>
      </c>
      <c r="M12" s="303">
        <v>4</v>
      </c>
      <c r="N12" s="303">
        <v>4</v>
      </c>
      <c r="O12" s="303">
        <v>5</v>
      </c>
      <c r="P12" s="303">
        <v>4</v>
      </c>
      <c r="Q12" s="303">
        <v>4</v>
      </c>
      <c r="R12" s="303">
        <v>4</v>
      </c>
      <c r="S12" s="303">
        <v>4</v>
      </c>
      <c r="T12" s="303">
        <v>5</v>
      </c>
      <c r="U12" s="190"/>
      <c r="V12" s="45">
        <f>SUM(J12:T12)</f>
        <v>43</v>
      </c>
    </row>
    <row r="13" spans="2:34" s="28" customFormat="1" x14ac:dyDescent="0.25">
      <c r="U13" s="61"/>
      <c r="V13" s="672">
        <f>V11+V12</f>
        <v>249</v>
      </c>
    </row>
    <row r="14" spans="2:34" s="28" customFormat="1" ht="28.5" customHeight="1" x14ac:dyDescent="0.25">
      <c r="B14" s="167" t="s">
        <v>9</v>
      </c>
      <c r="C14" s="93" t="s">
        <v>63</v>
      </c>
      <c r="D14" s="93" t="s">
        <v>231</v>
      </c>
      <c r="E14" s="168" t="s">
        <v>1</v>
      </c>
      <c r="F14" s="169" t="s">
        <v>2</v>
      </c>
      <c r="G14" s="169" t="s">
        <v>3</v>
      </c>
      <c r="H14" s="169" t="s">
        <v>4</v>
      </c>
      <c r="I14" s="170" t="s">
        <v>66</v>
      </c>
      <c r="J14" s="136" t="s">
        <v>67</v>
      </c>
      <c r="K14" s="136" t="s">
        <v>68</v>
      </c>
      <c r="L14" s="136" t="s">
        <v>69</v>
      </c>
      <c r="M14" s="136" t="s">
        <v>70</v>
      </c>
      <c r="N14" s="136" t="s">
        <v>71</v>
      </c>
      <c r="O14" s="136" t="s">
        <v>72</v>
      </c>
      <c r="P14" s="136" t="s">
        <v>73</v>
      </c>
      <c r="Q14" s="136" t="s">
        <v>74</v>
      </c>
      <c r="R14" s="136" t="s">
        <v>75</v>
      </c>
      <c r="S14" s="136" t="s">
        <v>5</v>
      </c>
      <c r="T14" s="174" t="s">
        <v>76</v>
      </c>
      <c r="U14" s="300"/>
      <c r="V14" s="313" t="s">
        <v>16</v>
      </c>
    </row>
    <row r="15" spans="2:34" s="28" customFormat="1" ht="33" customHeight="1" x14ac:dyDescent="0.25">
      <c r="B15" s="1013" t="s">
        <v>0</v>
      </c>
      <c r="C15" s="518" t="s">
        <v>384</v>
      </c>
      <c r="D15" s="518" t="s">
        <v>345</v>
      </c>
      <c r="E15" s="33" t="s">
        <v>206</v>
      </c>
      <c r="F15" s="46">
        <v>2</v>
      </c>
      <c r="G15" s="46">
        <v>8</v>
      </c>
      <c r="H15" s="46">
        <f t="shared" ref="H15:H22" si="0">F15*G15</f>
        <v>16</v>
      </c>
      <c r="I15" s="41">
        <f>+I11*H15</f>
        <v>0</v>
      </c>
      <c r="J15" s="74">
        <f>+J11*H15</f>
        <v>0</v>
      </c>
      <c r="K15" s="41">
        <f>+K11*H15</f>
        <v>320</v>
      </c>
      <c r="L15" s="41">
        <f>+L11*H15</f>
        <v>320</v>
      </c>
      <c r="M15" s="41">
        <f t="shared" ref="M15:T15" si="1">$H$15*M11</f>
        <v>336</v>
      </c>
      <c r="N15" s="41">
        <f t="shared" si="1"/>
        <v>352</v>
      </c>
      <c r="O15" s="41">
        <f t="shared" si="1"/>
        <v>336</v>
      </c>
      <c r="P15" s="41">
        <f t="shared" si="1"/>
        <v>368</v>
      </c>
      <c r="Q15" s="41">
        <f t="shared" si="1"/>
        <v>320</v>
      </c>
      <c r="R15" s="41">
        <f t="shared" si="1"/>
        <v>320</v>
      </c>
      <c r="S15" s="41">
        <f t="shared" si="1"/>
        <v>320</v>
      </c>
      <c r="T15" s="41">
        <f t="shared" si="1"/>
        <v>304</v>
      </c>
      <c r="U15" s="224"/>
      <c r="V15" s="698">
        <f t="shared" ref="V15:V22" si="2">SUM(J15:T15)</f>
        <v>3296</v>
      </c>
    </row>
    <row r="16" spans="2:34" s="28" customFormat="1" ht="37.5" customHeight="1" x14ac:dyDescent="0.25">
      <c r="B16" s="1015"/>
      <c r="C16" s="518" t="s">
        <v>204</v>
      </c>
      <c r="D16" s="518" t="s">
        <v>345</v>
      </c>
      <c r="E16" s="33" t="s">
        <v>206</v>
      </c>
      <c r="F16" s="46">
        <v>2</v>
      </c>
      <c r="G16" s="46">
        <v>8</v>
      </c>
      <c r="H16" s="46">
        <f t="shared" si="0"/>
        <v>16</v>
      </c>
      <c r="I16" s="26">
        <f>+I11*H16</f>
        <v>0</v>
      </c>
      <c r="J16" s="26">
        <f>+J11*H16</f>
        <v>0</v>
      </c>
      <c r="K16" s="26">
        <f>+K11*H16</f>
        <v>320</v>
      </c>
      <c r="L16" s="26">
        <f>+L11*H16</f>
        <v>320</v>
      </c>
      <c r="M16" s="26">
        <f t="shared" ref="M16:T16" si="3">$H$16*M11</f>
        <v>336</v>
      </c>
      <c r="N16" s="26">
        <f t="shared" si="3"/>
        <v>352</v>
      </c>
      <c r="O16" s="26">
        <f t="shared" si="3"/>
        <v>336</v>
      </c>
      <c r="P16" s="26">
        <f t="shared" si="3"/>
        <v>368</v>
      </c>
      <c r="Q16" s="26">
        <f t="shared" si="3"/>
        <v>320</v>
      </c>
      <c r="R16" s="26">
        <f t="shared" si="3"/>
        <v>320</v>
      </c>
      <c r="S16" s="26">
        <f t="shared" si="3"/>
        <v>320</v>
      </c>
      <c r="T16" s="26">
        <f t="shared" si="3"/>
        <v>304</v>
      </c>
      <c r="U16" s="324"/>
      <c r="V16" s="532">
        <f t="shared" si="2"/>
        <v>3296</v>
      </c>
    </row>
    <row r="17" spans="2:22" s="28" customFormat="1" ht="37.5" customHeight="1" x14ac:dyDescent="0.25">
      <c r="B17" s="1015"/>
      <c r="C17" s="1016" t="s">
        <v>205</v>
      </c>
      <c r="D17" s="1016" t="s">
        <v>385</v>
      </c>
      <c r="E17" s="33" t="s">
        <v>445</v>
      </c>
      <c r="F17" s="46">
        <v>2</v>
      </c>
      <c r="G17" s="46">
        <v>8</v>
      </c>
      <c r="H17" s="46">
        <f t="shared" si="0"/>
        <v>16</v>
      </c>
      <c r="I17" s="26">
        <f>I11*H17</f>
        <v>0</v>
      </c>
      <c r="J17" s="26">
        <f>J11*H17</f>
        <v>0</v>
      </c>
      <c r="K17" s="26">
        <f>K11*H17</f>
        <v>320</v>
      </c>
      <c r="L17" s="26">
        <f>L11*H17</f>
        <v>320</v>
      </c>
      <c r="M17" s="26">
        <f>M11*H17</f>
        <v>336</v>
      </c>
      <c r="N17" s="26">
        <f>N11*H17</f>
        <v>352</v>
      </c>
      <c r="O17" s="26">
        <f>O11*H17</f>
        <v>336</v>
      </c>
      <c r="P17" s="26">
        <f>P11*H17</f>
        <v>368</v>
      </c>
      <c r="Q17" s="26">
        <f>Q11*H17</f>
        <v>320</v>
      </c>
      <c r="R17" s="26">
        <f>R11*H17</f>
        <v>320</v>
      </c>
      <c r="S17" s="26">
        <f>S11*H17</f>
        <v>320</v>
      </c>
      <c r="T17" s="26">
        <f>T11*H17</f>
        <v>304</v>
      </c>
      <c r="U17" s="324"/>
      <c r="V17" s="683">
        <f t="shared" si="2"/>
        <v>3296</v>
      </c>
    </row>
    <row r="18" spans="2:22" s="28" customFormat="1" ht="31.5" customHeight="1" x14ac:dyDescent="0.25">
      <c r="B18" s="1015"/>
      <c r="C18" s="1017"/>
      <c r="D18" s="1017"/>
      <c r="E18" s="33" t="s">
        <v>446</v>
      </c>
      <c r="F18" s="46">
        <v>2</v>
      </c>
      <c r="G18" s="46">
        <v>8</v>
      </c>
      <c r="H18" s="46">
        <f t="shared" si="0"/>
        <v>16</v>
      </c>
      <c r="I18" s="26">
        <f>+I11*H18</f>
        <v>0</v>
      </c>
      <c r="J18" s="75">
        <f>+J11*H18</f>
        <v>0</v>
      </c>
      <c r="K18" s="26">
        <f>+K11*H18</f>
        <v>320</v>
      </c>
      <c r="L18" s="26">
        <f>+L11*H18</f>
        <v>320</v>
      </c>
      <c r="M18" s="26">
        <f t="shared" ref="M18:T18" si="4">$H$18*M11</f>
        <v>336</v>
      </c>
      <c r="N18" s="26">
        <f t="shared" si="4"/>
        <v>352</v>
      </c>
      <c r="O18" s="26">
        <f t="shared" si="4"/>
        <v>336</v>
      </c>
      <c r="P18" s="26">
        <f t="shared" si="4"/>
        <v>368</v>
      </c>
      <c r="Q18" s="26">
        <f t="shared" si="4"/>
        <v>320</v>
      </c>
      <c r="R18" s="26">
        <f t="shared" si="4"/>
        <v>320</v>
      </c>
      <c r="S18" s="26">
        <f t="shared" si="4"/>
        <v>320</v>
      </c>
      <c r="T18" s="26">
        <f t="shared" si="4"/>
        <v>304</v>
      </c>
      <c r="U18" s="324"/>
      <c r="V18" s="698">
        <f t="shared" si="2"/>
        <v>3296</v>
      </c>
    </row>
    <row r="19" spans="2:22" s="28" customFormat="1" ht="31.5" customHeight="1" x14ac:dyDescent="0.25">
      <c r="B19" s="1015"/>
      <c r="C19" s="1017"/>
      <c r="D19" s="1017"/>
      <c r="E19" s="322" t="s">
        <v>447</v>
      </c>
      <c r="F19" s="46">
        <v>2</v>
      </c>
      <c r="G19" s="46">
        <v>8</v>
      </c>
      <c r="H19" s="46">
        <f t="shared" si="0"/>
        <v>16</v>
      </c>
      <c r="I19" s="687">
        <f>I12*H19</f>
        <v>0</v>
      </c>
      <c r="J19" s="688">
        <f>J12*H19</f>
        <v>0</v>
      </c>
      <c r="K19" s="687">
        <f>K12*H19</f>
        <v>64</v>
      </c>
      <c r="L19" s="687">
        <f>L12*H19</f>
        <v>80</v>
      </c>
      <c r="M19" s="687">
        <f>M12*H19</f>
        <v>64</v>
      </c>
      <c r="N19" s="687">
        <f>N12*H19</f>
        <v>64</v>
      </c>
      <c r="O19" s="687">
        <f>O12*H19</f>
        <v>80</v>
      </c>
      <c r="P19" s="687">
        <f>P12*H19</f>
        <v>64</v>
      </c>
      <c r="Q19" s="687">
        <f>Q12*H19</f>
        <v>64</v>
      </c>
      <c r="R19" s="687">
        <f>R12*H19</f>
        <v>64</v>
      </c>
      <c r="S19" s="687">
        <f>S12*H19</f>
        <v>64</v>
      </c>
      <c r="T19" s="687">
        <f>T12*H19</f>
        <v>80</v>
      </c>
      <c r="U19" s="324"/>
      <c r="V19" s="698">
        <f t="shared" si="2"/>
        <v>688</v>
      </c>
    </row>
    <row r="20" spans="2:22" s="28" customFormat="1" ht="31.5" customHeight="1" x14ac:dyDescent="0.25">
      <c r="B20" s="1014"/>
      <c r="C20" s="1018"/>
      <c r="D20" s="1018"/>
      <c r="E20" s="322" t="s">
        <v>448</v>
      </c>
      <c r="F20" s="46">
        <v>2</v>
      </c>
      <c r="G20" s="46">
        <v>8</v>
      </c>
      <c r="H20" s="46">
        <f t="shared" si="0"/>
        <v>16</v>
      </c>
      <c r="I20" s="687">
        <f>I12*H20</f>
        <v>0</v>
      </c>
      <c r="J20" s="688">
        <f>J12*H20</f>
        <v>0</v>
      </c>
      <c r="K20" s="687">
        <f>K12*H20</f>
        <v>64</v>
      </c>
      <c r="L20" s="687">
        <f>L12*H20</f>
        <v>80</v>
      </c>
      <c r="M20" s="687">
        <f>M12*H20</f>
        <v>64</v>
      </c>
      <c r="N20" s="687">
        <f>N12*H20</f>
        <v>64</v>
      </c>
      <c r="O20" s="687">
        <f>O12*H20</f>
        <v>80</v>
      </c>
      <c r="P20" s="687">
        <f>P12*H20</f>
        <v>64</v>
      </c>
      <c r="Q20" s="687">
        <f>Q12*H20</f>
        <v>64</v>
      </c>
      <c r="R20" s="687">
        <f>R12*H20</f>
        <v>64</v>
      </c>
      <c r="S20" s="687">
        <f>S12*H20</f>
        <v>64</v>
      </c>
      <c r="T20" s="687">
        <f>T12*H20</f>
        <v>80</v>
      </c>
      <c r="U20" s="324"/>
      <c r="V20" s="698">
        <f t="shared" si="2"/>
        <v>688</v>
      </c>
    </row>
    <row r="21" spans="2:22" s="28" customFormat="1" ht="31.5" customHeight="1" x14ac:dyDescent="0.25">
      <c r="B21" s="1013" t="s">
        <v>11</v>
      </c>
      <c r="C21" s="518" t="s">
        <v>204</v>
      </c>
      <c r="D21" s="685" t="s">
        <v>450</v>
      </c>
      <c r="E21" s="33" t="s">
        <v>206</v>
      </c>
      <c r="F21" s="46">
        <v>1</v>
      </c>
      <c r="G21" s="46">
        <v>8</v>
      </c>
      <c r="H21" s="46">
        <f t="shared" si="0"/>
        <v>8</v>
      </c>
      <c r="I21" s="509">
        <f>I11*H21</f>
        <v>0</v>
      </c>
      <c r="J21" s="509">
        <f>J11*H21</f>
        <v>0</v>
      </c>
      <c r="K21" s="509">
        <f>K11*H21</f>
        <v>160</v>
      </c>
      <c r="L21" s="509">
        <f>L11*H21</f>
        <v>160</v>
      </c>
      <c r="M21" s="509">
        <f>M11*H21</f>
        <v>168</v>
      </c>
      <c r="N21" s="509">
        <f>N11*H21</f>
        <v>176</v>
      </c>
      <c r="O21" s="509">
        <f>O11*H21</f>
        <v>168</v>
      </c>
      <c r="P21" s="509">
        <f>P11*H21</f>
        <v>184</v>
      </c>
      <c r="Q21" s="509">
        <f>Q11*H21</f>
        <v>160</v>
      </c>
      <c r="R21" s="509">
        <f>R11*H21</f>
        <v>160</v>
      </c>
      <c r="S21" s="509">
        <f>S11*H21</f>
        <v>160</v>
      </c>
      <c r="T21" s="509">
        <f>T11*H21</f>
        <v>152</v>
      </c>
      <c r="U21" s="324"/>
      <c r="V21" s="686">
        <f t="shared" si="2"/>
        <v>1648</v>
      </c>
    </row>
    <row r="22" spans="2:22" s="28" customFormat="1" ht="33.75" x14ac:dyDescent="0.25">
      <c r="B22" s="1014"/>
      <c r="C22" s="520" t="s">
        <v>207</v>
      </c>
      <c r="D22" s="309" t="s">
        <v>444</v>
      </c>
      <c r="E22" s="33" t="s">
        <v>449</v>
      </c>
      <c r="F22" s="519">
        <v>1</v>
      </c>
      <c r="G22" s="519">
        <v>8</v>
      </c>
      <c r="H22" s="519">
        <f t="shared" si="0"/>
        <v>8</v>
      </c>
      <c r="I22" s="509">
        <f>(H22*I11)</f>
        <v>0</v>
      </c>
      <c r="J22" s="509">
        <f>(J11*H22)</f>
        <v>0</v>
      </c>
      <c r="K22" s="509">
        <f>(K11*H22)</f>
        <v>160</v>
      </c>
      <c r="L22" s="509">
        <f>+L11*H22</f>
        <v>160</v>
      </c>
      <c r="M22" s="509">
        <f>(M11*H22)</f>
        <v>168</v>
      </c>
      <c r="N22" s="509">
        <f>(N11*H22)</f>
        <v>176</v>
      </c>
      <c r="O22" s="509">
        <f>+O11*H22</f>
        <v>168</v>
      </c>
      <c r="P22" s="509">
        <f>(P11*H22)</f>
        <v>184</v>
      </c>
      <c r="Q22" s="509">
        <f>(Q11*H22)</f>
        <v>160</v>
      </c>
      <c r="R22" s="509">
        <f>+R11*H22</f>
        <v>160</v>
      </c>
      <c r="S22" s="509">
        <f>(H22*S11)</f>
        <v>160</v>
      </c>
      <c r="T22" s="509">
        <f>(H22*T11)</f>
        <v>152</v>
      </c>
      <c r="U22" s="324"/>
      <c r="V22" s="534">
        <f t="shared" si="2"/>
        <v>1648</v>
      </c>
    </row>
    <row r="23" spans="2:22" x14ac:dyDescent="0.25">
      <c r="E23" s="690"/>
      <c r="F23" s="102"/>
      <c r="T23" s="673" t="s">
        <v>421</v>
      </c>
      <c r="V23" s="512">
        <f>SUM(V15:V22)</f>
        <v>17856</v>
      </c>
    </row>
    <row r="24" spans="2:22" x14ac:dyDescent="0.25">
      <c r="F24" s="535">
        <f>SUM(F15:F22)</f>
        <v>14</v>
      </c>
    </row>
    <row r="25" spans="2:22" s="28" customFormat="1" x14ac:dyDescent="0.25">
      <c r="I25" s="511">
        <f t="shared" ref="I25:T25" si="5">SUM(I15:I22)</f>
        <v>0</v>
      </c>
      <c r="J25" s="609">
        <f t="shared" si="5"/>
        <v>0</v>
      </c>
      <c r="K25" s="511">
        <f t="shared" si="5"/>
        <v>1728</v>
      </c>
      <c r="L25" s="511">
        <f t="shared" si="5"/>
        <v>1760</v>
      </c>
      <c r="M25" s="511">
        <f t="shared" si="5"/>
        <v>1808</v>
      </c>
      <c r="N25" s="511">
        <f t="shared" si="5"/>
        <v>1888</v>
      </c>
      <c r="O25" s="511">
        <f t="shared" si="5"/>
        <v>1840</v>
      </c>
      <c r="P25" s="511">
        <f t="shared" si="5"/>
        <v>1968</v>
      </c>
      <c r="Q25" s="511">
        <f t="shared" si="5"/>
        <v>1728</v>
      </c>
      <c r="R25" s="511">
        <f t="shared" si="5"/>
        <v>1728</v>
      </c>
      <c r="S25" s="511">
        <f t="shared" si="5"/>
        <v>1728</v>
      </c>
      <c r="T25" s="511">
        <f t="shared" si="5"/>
        <v>1680</v>
      </c>
      <c r="V25" s="609">
        <f>SUM(J25:T25)</f>
        <v>17856</v>
      </c>
    </row>
    <row r="27" spans="2:22" ht="27.75" customHeight="1" x14ac:dyDescent="0.25">
      <c r="J27" s="889" t="s">
        <v>13</v>
      </c>
      <c r="K27" s="889"/>
      <c r="L27" s="889"/>
      <c r="M27" s="799" t="s">
        <v>2</v>
      </c>
      <c r="N27" s="799"/>
      <c r="O27" s="799" t="s">
        <v>17</v>
      </c>
      <c r="P27" s="799"/>
      <c r="Q27" s="799" t="s">
        <v>41</v>
      </c>
      <c r="R27" s="799"/>
      <c r="S27" s="799" t="s">
        <v>51</v>
      </c>
      <c r="T27" s="799"/>
      <c r="U27" s="365"/>
      <c r="V27" s="510" t="s">
        <v>30</v>
      </c>
    </row>
    <row r="28" spans="2:22" x14ac:dyDescent="0.25">
      <c r="J28" s="925" t="s">
        <v>26</v>
      </c>
      <c r="K28" s="926"/>
      <c r="L28" s="927"/>
      <c r="M28" s="806">
        <v>12</v>
      </c>
      <c r="N28" s="806"/>
      <c r="O28" s="891">
        <f>SUM(V15:V20)</f>
        <v>14560</v>
      </c>
      <c r="P28" s="891"/>
      <c r="Q28" s="805"/>
      <c r="R28" s="805"/>
      <c r="S28" s="805"/>
      <c r="T28" s="805"/>
      <c r="U28" s="245"/>
      <c r="V28" s="508"/>
    </row>
    <row r="29" spans="2:22" s="28" customFormat="1" x14ac:dyDescent="0.25">
      <c r="J29" s="925" t="s">
        <v>11</v>
      </c>
      <c r="K29" s="926"/>
      <c r="L29" s="927"/>
      <c r="M29" s="806">
        <v>2</v>
      </c>
      <c r="N29" s="806"/>
      <c r="O29" s="891">
        <f>SUM(V21:V22)</f>
        <v>3296</v>
      </c>
      <c r="P29" s="891"/>
      <c r="Q29" s="805"/>
      <c r="R29" s="805"/>
      <c r="S29" s="805"/>
      <c r="T29" s="805"/>
      <c r="U29" s="245"/>
      <c r="V29" s="508"/>
    </row>
    <row r="30" spans="2:22" x14ac:dyDescent="0.25">
      <c r="J30" s="898" t="s">
        <v>34</v>
      </c>
      <c r="K30" s="899"/>
      <c r="L30" s="900"/>
      <c r="M30" s="807">
        <f>M28+M29</f>
        <v>14</v>
      </c>
      <c r="N30" s="807"/>
      <c r="O30" s="894">
        <f>SUM(O28:O29)</f>
        <v>17856</v>
      </c>
      <c r="P30" s="894"/>
      <c r="Q30" s="1019"/>
      <c r="R30" s="1019"/>
      <c r="S30" s="907"/>
      <c r="T30" s="907"/>
      <c r="U30" s="366"/>
      <c r="V30" s="576"/>
    </row>
    <row r="31" spans="2:22" s="28" customFormat="1" ht="15.75" x14ac:dyDescent="0.25">
      <c r="J31" s="674"/>
      <c r="K31" s="674"/>
      <c r="L31" s="674"/>
      <c r="M31" s="665"/>
      <c r="N31" s="665"/>
      <c r="O31" s="675"/>
      <c r="P31" s="675"/>
      <c r="Q31" s="676"/>
      <c r="R31" s="676"/>
      <c r="S31" s="677"/>
      <c r="T31" s="677"/>
      <c r="U31" s="678"/>
      <c r="V31" s="677"/>
    </row>
    <row r="32" spans="2:22" s="28" customFormat="1" ht="15.75" x14ac:dyDescent="0.25">
      <c r="C32" s="679"/>
      <c r="J32" s="674"/>
      <c r="K32" s="674"/>
      <c r="L32" s="674"/>
      <c r="M32" s="665"/>
      <c r="N32" s="665"/>
      <c r="O32" s="675"/>
      <c r="P32" s="675"/>
      <c r="Q32" s="676"/>
      <c r="R32" s="676"/>
      <c r="S32" s="677"/>
      <c r="T32" s="677"/>
      <c r="U32" s="678"/>
      <c r="V32" s="677"/>
    </row>
    <row r="33" spans="3:22" s="28" customFormat="1" ht="15.75" x14ac:dyDescent="0.25">
      <c r="C33" s="711"/>
      <c r="J33" s="674"/>
      <c r="K33" s="674"/>
      <c r="L33" s="674"/>
      <c r="M33" s="665"/>
      <c r="N33" s="665"/>
      <c r="O33" s="675"/>
      <c r="P33" s="675"/>
      <c r="Q33" s="676"/>
      <c r="R33" s="676"/>
      <c r="S33" s="677"/>
      <c r="T33" s="677"/>
      <c r="U33" s="678"/>
      <c r="V33" s="677"/>
    </row>
    <row r="34" spans="3:22" x14ac:dyDescent="0.25">
      <c r="V34" s="37"/>
    </row>
  </sheetData>
  <mergeCells count="34">
    <mergeCell ref="J30:L30"/>
    <mergeCell ref="M30:N30"/>
    <mergeCell ref="O30:P30"/>
    <mergeCell ref="Q30:R30"/>
    <mergeCell ref="S30:T30"/>
    <mergeCell ref="J29:L29"/>
    <mergeCell ref="M29:N29"/>
    <mergeCell ref="O29:P29"/>
    <mergeCell ref="Q29:R29"/>
    <mergeCell ref="S29:T29"/>
    <mergeCell ref="J27:L27"/>
    <mergeCell ref="M27:N27"/>
    <mergeCell ref="O27:P27"/>
    <mergeCell ref="Q27:R27"/>
    <mergeCell ref="S27:T27"/>
    <mergeCell ref="J28:L28"/>
    <mergeCell ref="M28:N28"/>
    <mergeCell ref="O28:P28"/>
    <mergeCell ref="Q28:R28"/>
    <mergeCell ref="S28:T28"/>
    <mergeCell ref="B21:B22"/>
    <mergeCell ref="B15:B20"/>
    <mergeCell ref="B1:V1"/>
    <mergeCell ref="B2:V2"/>
    <mergeCell ref="B3:V3"/>
    <mergeCell ref="B5:V5"/>
    <mergeCell ref="B8:V8"/>
    <mergeCell ref="G10:H10"/>
    <mergeCell ref="G11:H11"/>
    <mergeCell ref="D17:D20"/>
    <mergeCell ref="C17:C20"/>
    <mergeCell ref="G12:H12"/>
    <mergeCell ref="C6:V6"/>
    <mergeCell ref="B7:V7"/>
  </mergeCells>
  <pageMargins left="0.7" right="0.7" top="0.75" bottom="0.75" header="0.3" footer="0.3"/>
  <pageSetup scale="68" orientation="portrait" r:id="rId1"/>
  <colBreaks count="1" manualBreakCount="1">
    <brk id="10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showGridLines="0" tabSelected="1" zoomScale="120" zoomScaleNormal="120" zoomScaleSheetLayoutView="120" workbookViewId="0">
      <selection activeCell="A23" sqref="A23:XFD23"/>
    </sheetView>
  </sheetViews>
  <sheetFormatPr baseColWidth="10" defaultColWidth="11.42578125" defaultRowHeight="15" x14ac:dyDescent="0.25"/>
  <cols>
    <col min="1" max="1" width="10" style="28" customWidth="1"/>
    <col min="2" max="2" width="39.85546875" style="28" customWidth="1"/>
    <col min="3" max="3" width="11.42578125" style="28"/>
    <col min="4" max="4" width="13.28515625" style="28" bestFit="1" customWidth="1"/>
    <col min="5" max="5" width="11.42578125" style="28"/>
    <col min="6" max="6" width="18.5703125" style="28" bestFit="1" customWidth="1"/>
    <col min="7" max="7" width="17" style="28" bestFit="1" customWidth="1"/>
    <col min="8" max="8" width="11.42578125" style="28"/>
    <col min="9" max="9" width="18.5703125" style="28" bestFit="1" customWidth="1"/>
    <col min="10" max="16384" width="11.42578125" style="28"/>
  </cols>
  <sheetData>
    <row r="1" spans="1:17" ht="15.75" x14ac:dyDescent="0.25">
      <c r="A1" s="611"/>
      <c r="B1" s="611"/>
      <c r="C1" s="611"/>
    </row>
    <row r="2" spans="1:17" x14ac:dyDescent="0.25">
      <c r="A2" s="1020" t="s">
        <v>186</v>
      </c>
      <c r="B2" s="1020"/>
      <c r="C2" s="1020"/>
      <c r="D2" s="1020"/>
      <c r="E2" s="1020"/>
    </row>
    <row r="3" spans="1:17" ht="44.25" customHeight="1" x14ac:dyDescent="0.25">
      <c r="A3" s="1028" t="s">
        <v>490</v>
      </c>
      <c r="B3" s="1029"/>
      <c r="C3" s="1029"/>
      <c r="D3" s="1029"/>
      <c r="E3" s="1029"/>
    </row>
    <row r="4" spans="1:17" s="81" customFormat="1" ht="18.75" x14ac:dyDescent="0.25">
      <c r="A4" s="1021" t="s">
        <v>492</v>
      </c>
      <c r="B4" s="1021"/>
      <c r="C4" s="1021"/>
      <c r="D4" s="1021"/>
      <c r="E4" s="1021"/>
      <c r="F4" s="794"/>
      <c r="G4" s="794"/>
      <c r="H4" s="794"/>
      <c r="I4" s="794"/>
      <c r="J4" s="794"/>
      <c r="K4" s="794"/>
      <c r="L4" s="794"/>
      <c r="M4" s="794"/>
      <c r="N4" s="794"/>
      <c r="O4" s="794"/>
      <c r="P4" s="794"/>
      <c r="Q4" s="794"/>
    </row>
    <row r="5" spans="1:17" ht="10.5" customHeight="1" thickBot="1" x14ac:dyDescent="0.3">
      <c r="A5" s="756"/>
      <c r="B5" s="756"/>
      <c r="C5" s="756"/>
      <c r="D5" s="756"/>
      <c r="E5" s="757"/>
    </row>
    <row r="6" spans="1:17" ht="15" customHeight="1" x14ac:dyDescent="0.25">
      <c r="A6" s="1022" t="s">
        <v>491</v>
      </c>
      <c r="B6" s="1024" t="s">
        <v>53</v>
      </c>
      <c r="C6" s="1026" t="s">
        <v>457</v>
      </c>
      <c r="D6" s="1027"/>
      <c r="E6" s="1027"/>
    </row>
    <row r="7" spans="1:17" ht="27.75" thickBot="1" x14ac:dyDescent="0.3">
      <c r="A7" s="1023"/>
      <c r="B7" s="1025"/>
      <c r="C7" s="774" t="s">
        <v>2</v>
      </c>
      <c r="D7" s="755" t="s">
        <v>54</v>
      </c>
      <c r="E7" s="755" t="s">
        <v>228</v>
      </c>
    </row>
    <row r="8" spans="1:17" x14ac:dyDescent="0.25">
      <c r="A8" s="758">
        <v>1</v>
      </c>
      <c r="B8" s="759" t="s">
        <v>55</v>
      </c>
      <c r="C8" s="758">
        <f>S.G.G.!K38</f>
        <v>12</v>
      </c>
      <c r="D8" s="760">
        <f>S.G.G.!V11</f>
        <v>206</v>
      </c>
      <c r="E8" s="758">
        <f>S.G.G.!M38</f>
        <v>13184</v>
      </c>
      <c r="F8" s="37"/>
      <c r="G8" s="37"/>
      <c r="I8" s="37"/>
    </row>
    <row r="9" spans="1:17" x14ac:dyDescent="0.25">
      <c r="A9" s="761">
        <v>2</v>
      </c>
      <c r="B9" s="759" t="s">
        <v>50</v>
      </c>
      <c r="C9" s="758">
        <f>O.M.G.!L61</f>
        <v>55</v>
      </c>
      <c r="D9" s="760">
        <f>O.M.G.!W14</f>
        <v>291</v>
      </c>
      <c r="E9" s="758">
        <f>O.M.G.!N61</f>
        <v>61214</v>
      </c>
    </row>
    <row r="10" spans="1:17" x14ac:dyDescent="0.25">
      <c r="A10" s="761">
        <v>3</v>
      </c>
      <c r="B10" s="762" t="s">
        <v>52</v>
      </c>
      <c r="C10" s="761">
        <f>S.H.!L114</f>
        <v>67</v>
      </c>
      <c r="D10" s="763">
        <f>S.H.!W15</f>
        <v>453</v>
      </c>
      <c r="E10" s="761">
        <f>S.H.!N114</f>
        <v>48567</v>
      </c>
    </row>
    <row r="11" spans="1:17" x14ac:dyDescent="0.25">
      <c r="A11" s="761">
        <v>4</v>
      </c>
      <c r="B11" s="764" t="s">
        <v>165</v>
      </c>
      <c r="C11" s="758">
        <f>S.H.F.P.!L33</f>
        <v>6</v>
      </c>
      <c r="D11" s="760">
        <f>S.H.F.P.!V12</f>
        <v>206</v>
      </c>
      <c r="E11" s="765">
        <f>S.H.F.P.!N33</f>
        <v>4738</v>
      </c>
      <c r="F11" s="61"/>
      <c r="G11" s="37"/>
    </row>
    <row r="12" spans="1:17" x14ac:dyDescent="0.25">
      <c r="A12" s="758">
        <v>5</v>
      </c>
      <c r="B12" s="764" t="s">
        <v>171</v>
      </c>
      <c r="C12" s="758">
        <v>1</v>
      </c>
      <c r="D12" s="760">
        <f>'S.P.A. '!V11</f>
        <v>206</v>
      </c>
      <c r="E12" s="765">
        <f>'S.P.A. '!V18</f>
        <v>1648</v>
      </c>
      <c r="F12" s="61"/>
      <c r="G12" s="37"/>
    </row>
    <row r="13" spans="1:17" x14ac:dyDescent="0.25">
      <c r="A13" s="758">
        <v>6</v>
      </c>
      <c r="B13" s="766" t="s">
        <v>56</v>
      </c>
      <c r="C13" s="761">
        <f>S.E.I.!L40</f>
        <v>10</v>
      </c>
      <c r="D13" s="761">
        <f>+S.E.I.!V12</f>
        <v>206</v>
      </c>
      <c r="E13" s="767">
        <f>S.E.I.!N40</f>
        <v>9888</v>
      </c>
      <c r="F13" s="61"/>
    </row>
    <row r="14" spans="1:17" ht="27" x14ac:dyDescent="0.25">
      <c r="A14" s="761">
        <v>7</v>
      </c>
      <c r="B14" s="764" t="s">
        <v>456</v>
      </c>
      <c r="C14" s="758">
        <f>S.A.D.E.R.!M47</f>
        <v>7</v>
      </c>
      <c r="D14" s="760">
        <f>S.A.D.E.R.!V11</f>
        <v>206</v>
      </c>
      <c r="E14" s="765">
        <f>S.A.D.E.R.!O47</f>
        <v>6798</v>
      </c>
      <c r="F14" s="61"/>
    </row>
    <row r="15" spans="1:17" x14ac:dyDescent="0.25">
      <c r="A15" s="761">
        <v>8</v>
      </c>
      <c r="B15" s="764" t="s">
        <v>148</v>
      </c>
      <c r="C15" s="758">
        <f>S.T.!M44</f>
        <v>4</v>
      </c>
      <c r="D15" s="760">
        <f>S.T.!V11</f>
        <v>206</v>
      </c>
      <c r="E15" s="765">
        <f>S.T.!O44</f>
        <v>4120</v>
      </c>
      <c r="F15" s="61"/>
      <c r="G15" s="37"/>
    </row>
    <row r="16" spans="1:17" x14ac:dyDescent="0.25">
      <c r="A16" s="761">
        <v>9</v>
      </c>
      <c r="B16" s="764" t="s">
        <v>169</v>
      </c>
      <c r="C16" s="758">
        <f>SMADS!M38</f>
        <v>4</v>
      </c>
      <c r="D16" s="760">
        <f>SMADS!V11</f>
        <v>206</v>
      </c>
      <c r="E16" s="765">
        <f>SMADS!O38</f>
        <v>4326</v>
      </c>
      <c r="F16" s="61"/>
      <c r="G16" s="37"/>
    </row>
    <row r="17" spans="1:7" x14ac:dyDescent="0.25">
      <c r="A17" s="758">
        <v>10</v>
      </c>
      <c r="B17" s="764" t="s">
        <v>227</v>
      </c>
      <c r="C17" s="758">
        <f>S.B.!M60</f>
        <v>9</v>
      </c>
      <c r="D17" s="760">
        <f>S.B.!V15</f>
        <v>495</v>
      </c>
      <c r="E17" s="765">
        <f>S.B.!O60</f>
        <v>4612</v>
      </c>
      <c r="F17" s="61"/>
      <c r="G17" s="37" t="s">
        <v>162</v>
      </c>
    </row>
    <row r="18" spans="1:7" x14ac:dyDescent="0.25">
      <c r="A18" s="758">
        <v>11</v>
      </c>
      <c r="B18" s="759" t="s">
        <v>57</v>
      </c>
      <c r="C18" s="758">
        <f>STPS!M37</f>
        <v>5</v>
      </c>
      <c r="D18" s="760">
        <f>STPS!V13</f>
        <v>289</v>
      </c>
      <c r="E18" s="765">
        <f>STPS!O37</f>
        <v>5110</v>
      </c>
      <c r="F18" s="61"/>
    </row>
    <row r="19" spans="1:7" x14ac:dyDescent="0.25">
      <c r="A19" s="761">
        <v>12</v>
      </c>
      <c r="B19" s="764" t="s">
        <v>193</v>
      </c>
      <c r="C19" s="760">
        <f>DRPPC!M54</f>
        <v>5</v>
      </c>
      <c r="D19" s="760">
        <f>DRPPC!V12</f>
        <v>206</v>
      </c>
      <c r="E19" s="765">
        <f>DRPPC!N54</f>
        <v>5768</v>
      </c>
      <c r="F19" s="61"/>
      <c r="G19" s="37"/>
    </row>
    <row r="20" spans="1:7" x14ac:dyDescent="0.25">
      <c r="A20" s="761">
        <v>13</v>
      </c>
      <c r="B20" s="766" t="s">
        <v>147</v>
      </c>
      <c r="C20" s="761">
        <f>S.I.S.I.G.!M47</f>
        <v>4</v>
      </c>
      <c r="D20" s="763">
        <f>S.I.S.I.G.!V12</f>
        <v>206</v>
      </c>
      <c r="E20" s="767">
        <f>S.I.S.I.G.!N47</f>
        <v>3296</v>
      </c>
      <c r="F20" s="61"/>
    </row>
    <row r="21" spans="1:7" x14ac:dyDescent="0.25">
      <c r="A21" s="761">
        <v>14</v>
      </c>
      <c r="B21" s="764" t="s">
        <v>458</v>
      </c>
      <c r="C21" s="758">
        <f>S.S.C.!L65</f>
        <v>32</v>
      </c>
      <c r="D21" s="760">
        <f>S.S.C.!V15</f>
        <v>813</v>
      </c>
      <c r="E21" s="765">
        <f>S.S.C.!N65</f>
        <v>50030</v>
      </c>
      <c r="F21" s="61"/>
      <c r="G21" s="37" t="s">
        <v>162</v>
      </c>
    </row>
    <row r="22" spans="1:7" x14ac:dyDescent="0.25">
      <c r="A22" s="758">
        <v>15</v>
      </c>
      <c r="B22" s="764" t="s">
        <v>175</v>
      </c>
      <c r="C22" s="758">
        <f>C.J.!K71</f>
        <v>15</v>
      </c>
      <c r="D22" s="760">
        <f>C.J.!V14</f>
        <v>412</v>
      </c>
      <c r="E22" s="765">
        <f>C.J.!M71</f>
        <v>9347</v>
      </c>
      <c r="F22" s="61"/>
      <c r="G22" s="37"/>
    </row>
    <row r="23" spans="1:7" x14ac:dyDescent="0.25">
      <c r="A23" s="758">
        <v>16</v>
      </c>
      <c r="B23" s="764" t="s">
        <v>226</v>
      </c>
      <c r="C23" s="768">
        <f>C.G.!M30</f>
        <v>14</v>
      </c>
      <c r="D23" s="769">
        <f>C.G.!V13</f>
        <v>249</v>
      </c>
      <c r="E23" s="769">
        <f>C.G.!O30</f>
        <v>17856</v>
      </c>
      <c r="F23" s="61"/>
    </row>
    <row r="24" spans="1:7" x14ac:dyDescent="0.25">
      <c r="A24" s="770"/>
      <c r="B24" s="771"/>
      <c r="C24" s="772">
        <f>SUM(C8:C23)</f>
        <v>250</v>
      </c>
      <c r="D24" s="773">
        <f>SUM(D8:D23)</f>
        <v>4856</v>
      </c>
      <c r="E24" s="775">
        <f>SUM(E8:E23)</f>
        <v>250502</v>
      </c>
      <c r="F24" s="37"/>
    </row>
    <row r="25" spans="1:7" x14ac:dyDescent="0.25">
      <c r="E25" s="788"/>
      <c r="F25" s="37"/>
    </row>
    <row r="26" spans="1:7" x14ac:dyDescent="0.25">
      <c r="E26" s="788"/>
      <c r="F26" s="37"/>
    </row>
    <row r="27" spans="1:7" x14ac:dyDescent="0.25">
      <c r="E27" s="61"/>
    </row>
    <row r="32" spans="1:7" x14ac:dyDescent="0.25">
      <c r="D32" s="37"/>
    </row>
    <row r="33" spans="4:4" x14ac:dyDescent="0.25">
      <c r="D33" s="37"/>
    </row>
  </sheetData>
  <mergeCells count="6">
    <mergeCell ref="A2:E2"/>
    <mergeCell ref="A4:E4"/>
    <mergeCell ref="A6:A7"/>
    <mergeCell ref="B6:B7"/>
    <mergeCell ref="C6:E6"/>
    <mergeCell ref="A3:E3"/>
  </mergeCells>
  <pageMargins left="0.70866141732283472" right="0.70866141732283472" top="0.74803149606299213" bottom="0.74803149606299213" header="0.31496062992125984" footer="0.31496062992125984"/>
  <pageSetup scale="10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11</vt:i4>
      </vt:variant>
    </vt:vector>
  </HeadingPairs>
  <TitlesOfParts>
    <vt:vector size="28" baseType="lpstr">
      <vt:lpstr>S.G.G.</vt:lpstr>
      <vt:lpstr>O.M.G.</vt:lpstr>
      <vt:lpstr>S.H.</vt:lpstr>
      <vt:lpstr>S.H.F.P.</vt:lpstr>
      <vt:lpstr>S.P.A. </vt:lpstr>
      <vt:lpstr>S.E.I.</vt:lpstr>
      <vt:lpstr>S.A.D.E.R.</vt:lpstr>
      <vt:lpstr>S.T.</vt:lpstr>
      <vt:lpstr>SMADS</vt:lpstr>
      <vt:lpstr>S.B.</vt:lpstr>
      <vt:lpstr>STPS</vt:lpstr>
      <vt:lpstr>DRPPC</vt:lpstr>
      <vt:lpstr>S.I.S.I.G.</vt:lpstr>
      <vt:lpstr>S.S.C.</vt:lpstr>
      <vt:lpstr>C.J.</vt:lpstr>
      <vt:lpstr>C.G.</vt:lpstr>
      <vt:lpstr>RESUMEN GENERAL DE CONTRATO</vt:lpstr>
      <vt:lpstr>C.G.!Área_de_impresión</vt:lpstr>
      <vt:lpstr>C.J.!Área_de_impresión</vt:lpstr>
      <vt:lpstr>O.M.G.!Área_de_impresión</vt:lpstr>
      <vt:lpstr>'RESUMEN GENERAL DE CONTRATO'!Área_de_impresión</vt:lpstr>
      <vt:lpstr>S.A.D.E.R.!Área_de_impresión</vt:lpstr>
      <vt:lpstr>S.B.!Área_de_impresión</vt:lpstr>
      <vt:lpstr>S.E.I.!Área_de_impresión</vt:lpstr>
      <vt:lpstr>S.G.G.!Área_de_impresión</vt:lpstr>
      <vt:lpstr>S.H.!Área_de_impresión</vt:lpstr>
      <vt:lpstr>STPS!Área_de_impresión</vt:lpstr>
      <vt:lpstr>S.H.!Títulos_a_imprimir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Luciano</cp:lastModifiedBy>
  <cp:lastPrinted>2023-01-25T21:21:59Z</cp:lastPrinted>
  <dcterms:created xsi:type="dcterms:W3CDTF">2020-01-17T16:20:06Z</dcterms:created>
  <dcterms:modified xsi:type="dcterms:W3CDTF">2023-02-17T23:27:32Z</dcterms:modified>
</cp:coreProperties>
</file>