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iano\Downloads\"/>
    </mc:Choice>
  </mc:AlternateContent>
  <bookViews>
    <workbookView xWindow="0" yWindow="0" windowWidth="13500" windowHeight="12180" tabRatio="884" activeTab="2"/>
  </bookViews>
  <sheets>
    <sheet name="S.H." sheetId="4" r:id="rId1"/>
    <sheet name="S.A.D.E.R." sheetId="7" r:id="rId2"/>
    <sheet name="S.S.C." sheetId="17" r:id="rId3"/>
    <sheet name="RESUMEN DETALLADO DE CONTRATO" sheetId="26" r:id="rId4"/>
  </sheets>
  <definedNames>
    <definedName name="_xlnm.Print_Area" localSheetId="3">'RESUMEN DETALLADO DE CONTRATO'!$A$1:$F$23</definedName>
    <definedName name="_xlnm.Print_Area" localSheetId="1">S.A.D.E.R.!$B$1:$W$34</definedName>
    <definedName name="_xlnm.Print_Area" localSheetId="0">S.H.!$B$1:$T$84</definedName>
    <definedName name="_xlnm.Print_Titles" localSheetId="0">S.H.!$1:$4</definedName>
  </definedNames>
  <calcPr calcId="152511"/>
</workbook>
</file>

<file path=xl/calcChain.xml><?xml version="1.0" encoding="utf-8"?>
<calcChain xmlns="http://schemas.openxmlformats.org/spreadsheetml/2006/main">
  <c r="F84" i="4" l="1"/>
  <c r="D11" i="26" s="1"/>
  <c r="F72" i="4"/>
  <c r="D10" i="26" s="1"/>
  <c r="F59" i="4"/>
  <c r="F16" i="7"/>
  <c r="T11" i="17" l="1"/>
  <c r="T10" i="17"/>
  <c r="T9" i="17"/>
  <c r="T8" i="17"/>
  <c r="W9" i="7"/>
  <c r="T12" i="4"/>
  <c r="T11" i="4"/>
  <c r="T10" i="4"/>
  <c r="T9" i="4"/>
  <c r="F49" i="17" l="1"/>
  <c r="D20" i="26" s="1"/>
  <c r="F43" i="17"/>
  <c r="D19" i="26" s="1"/>
  <c r="F38" i="17"/>
  <c r="D18" i="26" s="1"/>
  <c r="F30" i="17"/>
  <c r="D17" i="26" s="1"/>
  <c r="F21" i="17"/>
  <c r="D16" i="26" s="1"/>
  <c r="H48" i="17"/>
  <c r="R48" i="17" s="1"/>
  <c r="L48" i="17" l="1"/>
  <c r="N48" i="17"/>
  <c r="O48" i="17"/>
  <c r="M48" i="17"/>
  <c r="P48" i="17"/>
  <c r="Q48" i="17"/>
  <c r="J48" i="17"/>
  <c r="K48" i="17"/>
  <c r="H34" i="17"/>
  <c r="P34" i="17" s="1"/>
  <c r="H29" i="17"/>
  <c r="L29" i="17" s="1"/>
  <c r="H28" i="17"/>
  <c r="R28" i="17" s="1"/>
  <c r="T48" i="17" l="1"/>
  <c r="P28" i="17"/>
  <c r="Q28" i="17"/>
  <c r="L28" i="17"/>
  <c r="J28" i="17"/>
  <c r="M28" i="17"/>
  <c r="Q34" i="17"/>
  <c r="K28" i="17"/>
  <c r="N28" i="17"/>
  <c r="O28" i="17"/>
  <c r="J34" i="17"/>
  <c r="O29" i="17"/>
  <c r="K34" i="17"/>
  <c r="R34" i="17"/>
  <c r="N29" i="17"/>
  <c r="L34" i="17"/>
  <c r="P29" i="17"/>
  <c r="M34" i="17"/>
  <c r="N34" i="17"/>
  <c r="R29" i="17"/>
  <c r="M29" i="17"/>
  <c r="J29" i="17"/>
  <c r="K29" i="17"/>
  <c r="Q29" i="17"/>
  <c r="O34" i="17"/>
  <c r="T28" i="17" l="1"/>
  <c r="T29" i="17"/>
  <c r="T34" i="17"/>
  <c r="H36" i="17"/>
  <c r="H37" i="17"/>
  <c r="H17" i="17"/>
  <c r="H18" i="17"/>
  <c r="H19" i="17"/>
  <c r="H20" i="17"/>
  <c r="H16" i="17"/>
  <c r="H47" i="4" l="1"/>
  <c r="H46" i="4"/>
  <c r="H20" i="4"/>
  <c r="Q46" i="4" l="1"/>
  <c r="M46" i="4"/>
  <c r="P46" i="4"/>
  <c r="N46" i="4"/>
  <c r="L46" i="4"/>
  <c r="O46" i="4"/>
  <c r="R46" i="4"/>
  <c r="R47" i="4"/>
  <c r="N47" i="4"/>
  <c r="M47" i="4"/>
  <c r="P47" i="4"/>
  <c r="L47" i="4"/>
  <c r="O47" i="4"/>
  <c r="Q47" i="4"/>
  <c r="N20" i="4"/>
  <c r="M20" i="4"/>
  <c r="L20" i="4"/>
  <c r="K20" i="4"/>
  <c r="R20" i="4"/>
  <c r="Q20" i="4"/>
  <c r="P20" i="4"/>
  <c r="O20" i="4"/>
  <c r="J20" i="4"/>
  <c r="T47" i="4"/>
  <c r="Q55" i="4"/>
  <c r="T46" i="4" l="1"/>
  <c r="T20" i="4"/>
  <c r="R19" i="17"/>
  <c r="Q19" i="17"/>
  <c r="P19" i="17"/>
  <c r="O19" i="17"/>
  <c r="N19" i="17"/>
  <c r="M19" i="17"/>
  <c r="L19" i="17"/>
  <c r="K19" i="17"/>
  <c r="J19" i="17"/>
  <c r="T19" i="17" l="1"/>
  <c r="H47" i="17"/>
  <c r="P47" i="17" l="1"/>
  <c r="O47" i="17"/>
  <c r="N47" i="17"/>
  <c r="M47" i="17"/>
  <c r="L47" i="17"/>
  <c r="K47" i="17"/>
  <c r="J47" i="17"/>
  <c r="R47" i="17"/>
  <c r="Q47" i="17"/>
  <c r="H21" i="4"/>
  <c r="T47" i="17" l="1"/>
  <c r="T49" i="17" s="1"/>
  <c r="M21" i="4"/>
  <c r="L21" i="4"/>
  <c r="K21" i="4"/>
  <c r="J21" i="4"/>
  <c r="R21" i="4"/>
  <c r="Q21" i="4"/>
  <c r="P21" i="4"/>
  <c r="O21" i="4"/>
  <c r="N21" i="4"/>
  <c r="T21" i="4" l="1"/>
  <c r="R45" i="4"/>
  <c r="M36" i="17" l="1"/>
  <c r="N36" i="17"/>
  <c r="O36" i="17"/>
  <c r="P36" i="17"/>
  <c r="Q36" i="17"/>
  <c r="R36" i="17"/>
  <c r="L36" i="17"/>
  <c r="R17" i="17"/>
  <c r="Q17" i="17"/>
  <c r="P17" i="17"/>
  <c r="O17" i="17"/>
  <c r="N17" i="17"/>
  <c r="M17" i="17"/>
  <c r="L17" i="17"/>
  <c r="K17" i="17"/>
  <c r="J17" i="17"/>
  <c r="N68" i="4"/>
  <c r="T17" i="17" l="1"/>
  <c r="K36" i="17"/>
  <c r="J36" i="17"/>
  <c r="T36" i="17" l="1"/>
  <c r="R18" i="17" l="1"/>
  <c r="Q18" i="17"/>
  <c r="P18" i="17"/>
  <c r="O18" i="17"/>
  <c r="N18" i="17"/>
  <c r="M18" i="17"/>
  <c r="L18" i="17"/>
  <c r="K18" i="17"/>
  <c r="J18" i="17"/>
  <c r="T18" i="17" l="1"/>
  <c r="R20" i="17"/>
  <c r="Q20" i="17"/>
  <c r="P20" i="17"/>
  <c r="O20" i="17"/>
  <c r="N20" i="17"/>
  <c r="M20" i="17"/>
  <c r="L20" i="17"/>
  <c r="K20" i="17"/>
  <c r="J20" i="17"/>
  <c r="R16" i="17"/>
  <c r="Q16" i="17"/>
  <c r="P16" i="17"/>
  <c r="O16" i="17"/>
  <c r="N16" i="17"/>
  <c r="M16" i="17"/>
  <c r="L16" i="17"/>
  <c r="K16" i="17"/>
  <c r="J16" i="17"/>
  <c r="H42" i="17"/>
  <c r="H35" i="17"/>
  <c r="H27" i="17"/>
  <c r="H26" i="17"/>
  <c r="Q26" i="17" s="1"/>
  <c r="H25" i="17"/>
  <c r="P35" i="17" l="1"/>
  <c r="O35" i="17"/>
  <c r="L35" i="17"/>
  <c r="R35" i="17"/>
  <c r="N35" i="17"/>
  <c r="M35" i="17"/>
  <c r="K35" i="17"/>
  <c r="J35" i="17"/>
  <c r="Q35" i="17"/>
  <c r="E16" i="26"/>
  <c r="T20" i="17"/>
  <c r="T16" i="17"/>
  <c r="M25" i="17"/>
  <c r="L25" i="17"/>
  <c r="K25" i="17"/>
  <c r="P25" i="17"/>
  <c r="J25" i="17"/>
  <c r="R25" i="17"/>
  <c r="N25" i="17"/>
  <c r="Q25" i="17"/>
  <c r="O25" i="17"/>
  <c r="N27" i="17"/>
  <c r="M27" i="17"/>
  <c r="L27" i="17"/>
  <c r="J27" i="17"/>
  <c r="K27" i="17"/>
  <c r="Q27" i="17"/>
  <c r="P27" i="17"/>
  <c r="O27" i="17"/>
  <c r="R27" i="17"/>
  <c r="R37" i="17"/>
  <c r="Q37" i="17"/>
  <c r="P37" i="17"/>
  <c r="O37" i="17"/>
  <c r="N37" i="17"/>
  <c r="M37" i="17"/>
  <c r="L37" i="17"/>
  <c r="K37" i="17"/>
  <c r="J37" i="17"/>
  <c r="Q42" i="17"/>
  <c r="M42" i="17"/>
  <c r="O42" i="17"/>
  <c r="N42" i="17"/>
  <c r="P42" i="17"/>
  <c r="L42" i="17"/>
  <c r="K42" i="17"/>
  <c r="R42" i="17"/>
  <c r="J42" i="17"/>
  <c r="T12" i="17"/>
  <c r="N26" i="17"/>
  <c r="K26" i="17"/>
  <c r="O26" i="17"/>
  <c r="L26" i="17"/>
  <c r="P26" i="17"/>
  <c r="J26" i="17"/>
  <c r="R26" i="17"/>
  <c r="M26" i="17"/>
  <c r="T25" i="17" l="1"/>
  <c r="T27" i="17"/>
  <c r="T26" i="17"/>
  <c r="T35" i="17"/>
  <c r="T42" i="17"/>
  <c r="T37" i="17"/>
  <c r="T30" i="17" l="1"/>
  <c r="T38" i="17"/>
  <c r="T21" i="17"/>
  <c r="T43" i="17"/>
  <c r="R71" i="4"/>
  <c r="R69" i="4"/>
  <c r="R68" i="4"/>
  <c r="F16" i="26" l="1"/>
  <c r="F38" i="4"/>
  <c r="D8" i="26" s="1"/>
  <c r="D21" i="26" s="1"/>
  <c r="J49" i="4" l="1"/>
  <c r="J83" i="4" l="1"/>
  <c r="J82" i="4"/>
  <c r="J71" i="4"/>
  <c r="L71" i="4"/>
  <c r="K70" i="4"/>
  <c r="J70" i="4"/>
  <c r="J69" i="4"/>
  <c r="J68" i="4"/>
  <c r="J67" i="4"/>
  <c r="J66" i="4"/>
  <c r="J55" i="4"/>
  <c r="J54" i="4"/>
  <c r="J53" i="4"/>
  <c r="J52" i="4"/>
  <c r="J51" i="4"/>
  <c r="J50" i="4"/>
  <c r="K48" i="4"/>
  <c r="J48" i="4"/>
  <c r="K45" i="4"/>
  <c r="J45" i="4"/>
  <c r="K44" i="4"/>
  <c r="J44" i="4"/>
  <c r="J43" i="4"/>
  <c r="J42" i="4"/>
  <c r="J72" i="4" l="1"/>
  <c r="T13" i="4"/>
  <c r="J84" i="4"/>
  <c r="K83" i="4"/>
  <c r="L83" i="4"/>
  <c r="M83" i="4"/>
  <c r="N83" i="4"/>
  <c r="O83" i="4"/>
  <c r="P83" i="4"/>
  <c r="Q83" i="4"/>
  <c r="R83" i="4"/>
  <c r="K82" i="4"/>
  <c r="L82" i="4"/>
  <c r="M82" i="4"/>
  <c r="N82" i="4"/>
  <c r="O82" i="4"/>
  <c r="P82" i="4"/>
  <c r="Q82" i="4"/>
  <c r="R82" i="4"/>
  <c r="K68" i="4"/>
  <c r="L68" i="4"/>
  <c r="M68" i="4"/>
  <c r="O68" i="4"/>
  <c r="P68" i="4"/>
  <c r="Q68" i="4"/>
  <c r="K71" i="4"/>
  <c r="M71" i="4"/>
  <c r="N71" i="4"/>
  <c r="O71" i="4"/>
  <c r="P71" i="4"/>
  <c r="Q71" i="4"/>
  <c r="L70" i="4"/>
  <c r="M70" i="4"/>
  <c r="N70" i="4"/>
  <c r="O70" i="4"/>
  <c r="P70" i="4"/>
  <c r="Q70" i="4"/>
  <c r="R70" i="4"/>
  <c r="K69" i="4"/>
  <c r="L69" i="4"/>
  <c r="M69" i="4"/>
  <c r="N69" i="4"/>
  <c r="O69" i="4"/>
  <c r="P69" i="4"/>
  <c r="Q69" i="4"/>
  <c r="K67" i="4"/>
  <c r="L67" i="4"/>
  <c r="M67" i="4"/>
  <c r="N67" i="4"/>
  <c r="O67" i="4"/>
  <c r="P67" i="4"/>
  <c r="Q67" i="4"/>
  <c r="R67" i="4"/>
  <c r="K66" i="4"/>
  <c r="L66" i="4"/>
  <c r="M66" i="4"/>
  <c r="N66" i="4"/>
  <c r="O66" i="4"/>
  <c r="P66" i="4"/>
  <c r="Q66" i="4"/>
  <c r="R66" i="4"/>
  <c r="K55" i="4"/>
  <c r="L55" i="4"/>
  <c r="M55" i="4"/>
  <c r="N55" i="4"/>
  <c r="O55" i="4"/>
  <c r="P55" i="4"/>
  <c r="R55" i="4"/>
  <c r="K54" i="4"/>
  <c r="L54" i="4"/>
  <c r="M54" i="4"/>
  <c r="N54" i="4"/>
  <c r="O54" i="4"/>
  <c r="P54" i="4"/>
  <c r="Q54" i="4"/>
  <c r="R54" i="4"/>
  <c r="K53" i="4"/>
  <c r="L53" i="4"/>
  <c r="M53" i="4"/>
  <c r="N53" i="4"/>
  <c r="O53" i="4"/>
  <c r="P53" i="4"/>
  <c r="Q53" i="4"/>
  <c r="R53" i="4"/>
  <c r="K52" i="4"/>
  <c r="L52" i="4"/>
  <c r="M52" i="4"/>
  <c r="N52" i="4"/>
  <c r="O52" i="4"/>
  <c r="P52" i="4"/>
  <c r="Q52" i="4"/>
  <c r="R52" i="4"/>
  <c r="K51" i="4"/>
  <c r="L51" i="4"/>
  <c r="M51" i="4"/>
  <c r="N51" i="4"/>
  <c r="O51" i="4"/>
  <c r="P51" i="4"/>
  <c r="Q51" i="4"/>
  <c r="R51" i="4"/>
  <c r="K50" i="4"/>
  <c r="L50" i="4"/>
  <c r="M50" i="4"/>
  <c r="N50" i="4"/>
  <c r="O50" i="4"/>
  <c r="P50" i="4"/>
  <c r="Q50" i="4"/>
  <c r="R50" i="4"/>
  <c r="K49" i="4"/>
  <c r="L49" i="4"/>
  <c r="M49" i="4"/>
  <c r="N49" i="4"/>
  <c r="O49" i="4"/>
  <c r="P49" i="4"/>
  <c r="Q49" i="4"/>
  <c r="R49" i="4"/>
  <c r="L48" i="4"/>
  <c r="M48" i="4"/>
  <c r="N48" i="4"/>
  <c r="O48" i="4"/>
  <c r="P48" i="4"/>
  <c r="Q48" i="4"/>
  <c r="R48" i="4"/>
  <c r="L45" i="4"/>
  <c r="M45" i="4"/>
  <c r="N45" i="4"/>
  <c r="O45" i="4"/>
  <c r="P45" i="4"/>
  <c r="Q45" i="4"/>
  <c r="L44" i="4"/>
  <c r="M44" i="4"/>
  <c r="N44" i="4"/>
  <c r="O44" i="4"/>
  <c r="P44" i="4"/>
  <c r="Q44" i="4"/>
  <c r="R44" i="4"/>
  <c r="K43" i="4"/>
  <c r="L43" i="4"/>
  <c r="M43" i="4"/>
  <c r="N43" i="4"/>
  <c r="O43" i="4"/>
  <c r="P43" i="4"/>
  <c r="Q43" i="4"/>
  <c r="R43" i="4"/>
  <c r="K42" i="4"/>
  <c r="L42" i="4"/>
  <c r="M42" i="4"/>
  <c r="N42" i="4"/>
  <c r="O42" i="4"/>
  <c r="P42" i="4"/>
  <c r="Q42" i="4"/>
  <c r="R42" i="4"/>
  <c r="T68" i="4" l="1"/>
  <c r="T53" i="4"/>
  <c r="T71" i="4"/>
  <c r="T43" i="4"/>
  <c r="T50" i="4"/>
  <c r="T69" i="4"/>
  <c r="L72" i="4"/>
  <c r="P72" i="4"/>
  <c r="T67" i="4"/>
  <c r="T83" i="4"/>
  <c r="R72" i="4"/>
  <c r="Q72" i="4"/>
  <c r="T66" i="4"/>
  <c r="O72" i="4"/>
  <c r="N72" i="4"/>
  <c r="T70" i="4"/>
  <c r="M72" i="4"/>
  <c r="T45" i="4"/>
  <c r="T44" i="4"/>
  <c r="T51" i="4"/>
  <c r="T49" i="4"/>
  <c r="T42" i="4"/>
  <c r="T52" i="4"/>
  <c r="T82" i="4"/>
  <c r="K72" i="4"/>
  <c r="H36" i="4"/>
  <c r="T72" i="4" l="1"/>
  <c r="J36" i="4"/>
  <c r="P36" i="4"/>
  <c r="L36" i="4"/>
  <c r="O36" i="4"/>
  <c r="K36" i="4"/>
  <c r="R36" i="4"/>
  <c r="N36" i="4"/>
  <c r="Q36" i="4"/>
  <c r="M36" i="4"/>
  <c r="H58" i="4"/>
  <c r="H57" i="4"/>
  <c r="M57" i="4" s="1"/>
  <c r="H56" i="4"/>
  <c r="T36" i="4" l="1"/>
  <c r="J58" i="4"/>
  <c r="J57" i="4"/>
  <c r="J56" i="4"/>
  <c r="M58" i="4"/>
  <c r="Q58" i="4"/>
  <c r="N58" i="4"/>
  <c r="R58" i="4"/>
  <c r="K58" i="4"/>
  <c r="O58" i="4"/>
  <c r="L58" i="4"/>
  <c r="P58" i="4"/>
  <c r="K57" i="4"/>
  <c r="O57" i="4"/>
  <c r="L57" i="4"/>
  <c r="P57" i="4"/>
  <c r="R57" i="4"/>
  <c r="Q57" i="4"/>
  <c r="N57" i="4"/>
  <c r="L56" i="4"/>
  <c r="M56" i="4"/>
  <c r="Q56" i="4"/>
  <c r="K56" i="4"/>
  <c r="N56" i="4"/>
  <c r="R56" i="4"/>
  <c r="O56" i="4"/>
  <c r="P56" i="4"/>
  <c r="T56" i="4" l="1"/>
  <c r="R59" i="4"/>
  <c r="J59" i="4"/>
  <c r="E8" i="26" l="1"/>
  <c r="E21" i="26" l="1"/>
  <c r="E12" i="26"/>
  <c r="H33" i="4"/>
  <c r="O33" i="4" s="1"/>
  <c r="J33" i="4" l="1"/>
  <c r="R33" i="4"/>
  <c r="N33" i="4"/>
  <c r="Q33" i="4"/>
  <c r="M33" i="4"/>
  <c r="P33" i="4"/>
  <c r="L33" i="4"/>
  <c r="K33" i="4"/>
  <c r="T33" i="4" l="1"/>
  <c r="F32" i="7" l="1"/>
  <c r="H31" i="7" l="1"/>
  <c r="H25" i="7"/>
  <c r="J31" i="7" l="1"/>
  <c r="M31" i="7"/>
  <c r="L31" i="7"/>
  <c r="K31" i="7"/>
  <c r="J25" i="7"/>
  <c r="M25" i="7"/>
  <c r="L25" i="7"/>
  <c r="K25" i="7"/>
  <c r="N25" i="7"/>
  <c r="R25" i="7"/>
  <c r="O25" i="7"/>
  <c r="S25" i="7"/>
  <c r="P25" i="7"/>
  <c r="T25" i="7"/>
  <c r="Q25" i="7"/>
  <c r="U25" i="7"/>
  <c r="N31" i="7"/>
  <c r="R31" i="7"/>
  <c r="O31" i="7"/>
  <c r="S31" i="7"/>
  <c r="P31" i="7"/>
  <c r="T31" i="7"/>
  <c r="Q31" i="7"/>
  <c r="U31" i="7"/>
  <c r="H30" i="7"/>
  <c r="H20" i="7"/>
  <c r="H15" i="7"/>
  <c r="H14" i="7"/>
  <c r="W31" i="7" l="1"/>
  <c r="W25" i="7"/>
  <c r="K20" i="7"/>
  <c r="N20" i="7"/>
  <c r="J20" i="7"/>
  <c r="M20" i="7"/>
  <c r="L20" i="7"/>
  <c r="L14" i="7"/>
  <c r="K14" i="7"/>
  <c r="J14" i="7"/>
  <c r="M14" i="7"/>
  <c r="J30" i="7"/>
  <c r="M30" i="7"/>
  <c r="L30" i="7"/>
  <c r="K30" i="7"/>
  <c r="L15" i="7"/>
  <c r="K15" i="7"/>
  <c r="M15" i="7"/>
  <c r="J15" i="7"/>
  <c r="N15" i="7"/>
  <c r="N14" i="7"/>
  <c r="R14" i="7"/>
  <c r="O14" i="7"/>
  <c r="S14" i="7"/>
  <c r="P14" i="7"/>
  <c r="T14" i="7"/>
  <c r="Q14" i="7"/>
  <c r="U14" i="7"/>
  <c r="R15" i="7"/>
  <c r="O15" i="7"/>
  <c r="S15" i="7"/>
  <c r="P15" i="7"/>
  <c r="T15" i="7"/>
  <c r="Q15" i="7"/>
  <c r="U15" i="7"/>
  <c r="R20" i="7"/>
  <c r="O20" i="7"/>
  <c r="S20" i="7"/>
  <c r="P20" i="7"/>
  <c r="T20" i="7"/>
  <c r="Q20" i="7"/>
  <c r="U20" i="7"/>
  <c r="N30" i="7"/>
  <c r="R30" i="7"/>
  <c r="O30" i="7"/>
  <c r="S30" i="7"/>
  <c r="P30" i="7"/>
  <c r="T30" i="7"/>
  <c r="Q30" i="7"/>
  <c r="U30" i="7"/>
  <c r="P59" i="4"/>
  <c r="N59" i="4"/>
  <c r="K59" i="4"/>
  <c r="W14" i="7" l="1"/>
  <c r="W20" i="7"/>
  <c r="W15" i="7"/>
  <c r="W30" i="7"/>
  <c r="W26" i="7"/>
  <c r="O59" i="4"/>
  <c r="Q59" i="4"/>
  <c r="L59" i="4"/>
  <c r="W32" i="7" l="1"/>
  <c r="W21" i="7"/>
  <c r="W16" i="7"/>
  <c r="W34" i="7" l="1"/>
  <c r="F12" i="26" s="1"/>
  <c r="R84" i="4"/>
  <c r="Q84" i="4"/>
  <c r="P84" i="4"/>
  <c r="O84" i="4"/>
  <c r="N84" i="4"/>
  <c r="M84" i="4"/>
  <c r="L84" i="4"/>
  <c r="K84" i="4"/>
  <c r="M59" i="4"/>
  <c r="H37" i="4"/>
  <c r="H35" i="4"/>
  <c r="H34" i="4"/>
  <c r="H32" i="4"/>
  <c r="H31" i="4"/>
  <c r="H30" i="4"/>
  <c r="R30" i="4" s="1"/>
  <c r="H29" i="4"/>
  <c r="H28" i="4"/>
  <c r="H27" i="4"/>
  <c r="H26" i="4"/>
  <c r="H25" i="4"/>
  <c r="H24" i="4"/>
  <c r="H23" i="4"/>
  <c r="H22" i="4"/>
  <c r="H19" i="4"/>
  <c r="H18" i="4"/>
  <c r="H17" i="4"/>
  <c r="H16" i="4"/>
  <c r="M28" i="4" l="1"/>
  <c r="J16" i="4"/>
  <c r="N16" i="4"/>
  <c r="J17" i="4"/>
  <c r="K22" i="4"/>
  <c r="J22" i="4"/>
  <c r="T57" i="4"/>
  <c r="J26" i="4"/>
  <c r="J30" i="4"/>
  <c r="J35" i="4"/>
  <c r="K35" i="4"/>
  <c r="J19" i="4"/>
  <c r="T55" i="4"/>
  <c r="J32" i="4"/>
  <c r="J18" i="4"/>
  <c r="T54" i="4"/>
  <c r="T58" i="4"/>
  <c r="J23" i="4"/>
  <c r="J27" i="4"/>
  <c r="J31" i="4"/>
  <c r="K37" i="4"/>
  <c r="J37" i="4"/>
  <c r="K24" i="4"/>
  <c r="J24" i="4"/>
  <c r="J28" i="4"/>
  <c r="K25" i="4"/>
  <c r="J25" i="4"/>
  <c r="J29" i="4"/>
  <c r="J34" i="4"/>
  <c r="L16" i="4"/>
  <c r="M16" i="4"/>
  <c r="K16" i="4"/>
  <c r="R16" i="4"/>
  <c r="Q16" i="4"/>
  <c r="P16" i="4"/>
  <c r="O16" i="4"/>
  <c r="Q24" i="4"/>
  <c r="M24" i="4"/>
  <c r="P24" i="4"/>
  <c r="L24" i="4"/>
  <c r="N24" i="4"/>
  <c r="R24" i="4"/>
  <c r="O24" i="4"/>
  <c r="R28" i="4"/>
  <c r="Q28" i="4"/>
  <c r="P28" i="4"/>
  <c r="L28" i="4"/>
  <c r="O28" i="4"/>
  <c r="K28" i="4"/>
  <c r="N28" i="4"/>
  <c r="R17" i="4"/>
  <c r="N17" i="4"/>
  <c r="M17" i="4"/>
  <c r="Q17" i="4"/>
  <c r="L17" i="4"/>
  <c r="P17" i="4"/>
  <c r="K17" i="4"/>
  <c r="O17" i="4"/>
  <c r="Q22" i="4"/>
  <c r="M22" i="4"/>
  <c r="P22" i="4"/>
  <c r="L22" i="4"/>
  <c r="R22" i="4"/>
  <c r="O22" i="4"/>
  <c r="N22" i="4"/>
  <c r="K26" i="4"/>
  <c r="R26" i="4"/>
  <c r="Q26" i="4"/>
  <c r="M26" i="4"/>
  <c r="P26" i="4"/>
  <c r="L26" i="4"/>
  <c r="O26" i="4"/>
  <c r="N26" i="4"/>
  <c r="Q30" i="4"/>
  <c r="M30" i="4"/>
  <c r="P30" i="4"/>
  <c r="L30" i="4"/>
  <c r="O30" i="4"/>
  <c r="K30" i="4"/>
  <c r="N30" i="4"/>
  <c r="R35" i="4"/>
  <c r="N35" i="4"/>
  <c r="Q35" i="4"/>
  <c r="M35" i="4"/>
  <c r="P35" i="4"/>
  <c r="L35" i="4"/>
  <c r="O35" i="4"/>
  <c r="R18" i="4"/>
  <c r="O18" i="4"/>
  <c r="K18" i="4"/>
  <c r="N18" i="4"/>
  <c r="P18" i="4"/>
  <c r="M18" i="4"/>
  <c r="L18" i="4"/>
  <c r="Q18" i="4"/>
  <c r="R23" i="4"/>
  <c r="O23" i="4"/>
  <c r="K23" i="4"/>
  <c r="N23" i="4"/>
  <c r="P23" i="4"/>
  <c r="M23" i="4"/>
  <c r="L23" i="4"/>
  <c r="Q23" i="4"/>
  <c r="O27" i="4"/>
  <c r="K27" i="4"/>
  <c r="R27" i="4"/>
  <c r="N27" i="4"/>
  <c r="Q27" i="4"/>
  <c r="M27" i="4"/>
  <c r="P27" i="4"/>
  <c r="L27" i="4"/>
  <c r="K31" i="4"/>
  <c r="R31" i="4"/>
  <c r="N31" i="4"/>
  <c r="Q31" i="4"/>
  <c r="M31" i="4"/>
  <c r="P31" i="4"/>
  <c r="L31" i="4"/>
  <c r="O31" i="4"/>
  <c r="R37" i="4"/>
  <c r="N37" i="4"/>
  <c r="Q37" i="4"/>
  <c r="M37" i="4"/>
  <c r="P37" i="4"/>
  <c r="L37" i="4"/>
  <c r="O37" i="4"/>
  <c r="Q19" i="4"/>
  <c r="M19" i="4"/>
  <c r="P19" i="4"/>
  <c r="L19" i="4"/>
  <c r="N19" i="4"/>
  <c r="K19" i="4"/>
  <c r="R19" i="4"/>
  <c r="O19" i="4"/>
  <c r="Q32" i="4"/>
  <c r="P32" i="4"/>
  <c r="L32" i="4"/>
  <c r="O32" i="4"/>
  <c r="K32" i="4"/>
  <c r="R32" i="4"/>
  <c r="N32" i="4"/>
  <c r="M32" i="4"/>
  <c r="M25" i="4"/>
  <c r="R25" i="4"/>
  <c r="N25" i="4"/>
  <c r="Q25" i="4"/>
  <c r="P25" i="4"/>
  <c r="O25" i="4"/>
  <c r="L25" i="4"/>
  <c r="O29" i="4"/>
  <c r="K29" i="4"/>
  <c r="R29" i="4"/>
  <c r="N29" i="4"/>
  <c r="Q29" i="4"/>
  <c r="M29" i="4"/>
  <c r="P29" i="4"/>
  <c r="L29" i="4"/>
  <c r="Q34" i="4"/>
  <c r="P34" i="4"/>
  <c r="L34" i="4"/>
  <c r="O34" i="4"/>
  <c r="K34" i="4"/>
  <c r="R34" i="4"/>
  <c r="N34" i="4"/>
  <c r="M34" i="4"/>
  <c r="T48" i="4" l="1"/>
  <c r="T59" i="4" s="1"/>
  <c r="T22" i="4"/>
  <c r="T25" i="4"/>
  <c r="T24" i="4"/>
  <c r="T31" i="4"/>
  <c r="T35" i="4"/>
  <c r="T23" i="4"/>
  <c r="T32" i="4"/>
  <c r="T27" i="4"/>
  <c r="T16" i="4"/>
  <c r="T17" i="4"/>
  <c r="T34" i="4"/>
  <c r="T30" i="4"/>
  <c r="T28" i="4"/>
  <c r="T37" i="4"/>
  <c r="T19" i="4"/>
  <c r="T29" i="4"/>
  <c r="T26" i="4"/>
  <c r="T18" i="4"/>
  <c r="J38" i="4"/>
  <c r="K38" i="4"/>
  <c r="M38" i="4"/>
  <c r="O38" i="4"/>
  <c r="Q38" i="4"/>
  <c r="R38" i="4"/>
  <c r="N38" i="4"/>
  <c r="L38" i="4"/>
  <c r="P38" i="4"/>
  <c r="T84" i="4"/>
  <c r="T38" i="4" l="1"/>
  <c r="F8" i="26" s="1"/>
  <c r="F21" i="26" s="1"/>
</calcChain>
</file>

<file path=xl/sharedStrings.xml><?xml version="1.0" encoding="utf-8"?>
<sst xmlns="http://schemas.openxmlformats.org/spreadsheetml/2006/main" count="508" uniqueCount="201">
  <si>
    <t>MEXICALI</t>
  </si>
  <si>
    <t>HORARIOS</t>
  </si>
  <si>
    <t>PERSONAL SOLICITADO</t>
  </si>
  <si>
    <t>HORAS POR DIA POR PERSONA</t>
  </si>
  <si>
    <t>HORAS DIARIAS POR TURNO</t>
  </si>
  <si>
    <t>NOV</t>
  </si>
  <si>
    <t>SECRETARIA DE HACIENDA DEL ESTADO</t>
  </si>
  <si>
    <t>ENSENADA</t>
  </si>
  <si>
    <t>ROSARITO</t>
  </si>
  <si>
    <t>PARTIDA</t>
  </si>
  <si>
    <t>TECATE</t>
  </si>
  <si>
    <t>TIJUANA</t>
  </si>
  <si>
    <t xml:space="preserve">TOTAL HORAS </t>
  </si>
  <si>
    <t>TOTAL HORAS</t>
  </si>
  <si>
    <t>TOTALES  DE HORAS/MES</t>
  </si>
  <si>
    <t xml:space="preserve">DIAS DE SERVICIO </t>
  </si>
  <si>
    <t>LUNES-VIERNES</t>
  </si>
  <si>
    <t>SABADO</t>
  </si>
  <si>
    <t>LUN- MIER - VIER</t>
  </si>
  <si>
    <t xml:space="preserve">MEXICALI                         </t>
  </si>
  <si>
    <t>SUMA MEXICALI</t>
  </si>
  <si>
    <t>SUMA TIJUANA</t>
  </si>
  <si>
    <t>SUMA ESTATAL</t>
  </si>
  <si>
    <t>TOTAL MEXICALI</t>
  </si>
  <si>
    <t>TOTAL TIJUANA</t>
  </si>
  <si>
    <t>TOTAL ENSENADA</t>
  </si>
  <si>
    <t>LUNES A VIERNES</t>
  </si>
  <si>
    <t>SECRETARIA DE HACIENDA</t>
  </si>
  <si>
    <t>CENCAFI</t>
  </si>
  <si>
    <t>SAT BC CONSORCIO</t>
  </si>
  <si>
    <t>SUMA TECATE</t>
  </si>
  <si>
    <t>MARTES-VIERNES</t>
  </si>
  <si>
    <t>UBICACION</t>
  </si>
  <si>
    <t>Lunes a viernes
7:00 a 12:00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</si>
  <si>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</si>
  <si>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</si>
  <si>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</si>
  <si>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</si>
  <si>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</si>
  <si>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</si>
  <si>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</si>
  <si>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</si>
  <si>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</si>
  <si>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</si>
  <si>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DIC</t>
  </si>
  <si>
    <t>SUMA ENSENADA</t>
  </si>
  <si>
    <t>Lunes a viernes
6:00 a 14:00</t>
  </si>
  <si>
    <t>Lunes a viernes 
6:00 a 14:00</t>
  </si>
  <si>
    <t>Lunes a viernes
9:00 a 11:00</t>
  </si>
  <si>
    <t>SCSA CENTRO DE OBIERNO TIJUANA</t>
  </si>
  <si>
    <t>Lunes a viernes
7:00 a 9:00</t>
  </si>
  <si>
    <t>Lunes a viernes
7:00 a 10:00</t>
  </si>
  <si>
    <t>SCSA CENTRO DE GOBIERNO SAN QUINTIN</t>
  </si>
  <si>
    <t>SCSA CENTRO DE GOBIERNO ENSENADA</t>
  </si>
  <si>
    <t>Lunes a viernes
8:00 a 11:00</t>
  </si>
  <si>
    <t>Lunes a viernes
8:00 a 10:00</t>
  </si>
  <si>
    <t>Lunes a viernes
8:00 a 12:00</t>
  </si>
  <si>
    <t>Lunes a viernes
9:00 a 17:00</t>
  </si>
  <si>
    <t>Lunes a viernes
7:00 a 15:00</t>
  </si>
  <si>
    <t>TIJUANA /TECATE</t>
  </si>
  <si>
    <t>Lunes a viernes
7:00 a 14:00</t>
  </si>
  <si>
    <t>Sabado
9:00 a 13:00</t>
  </si>
  <si>
    <t>Lunes, miercoles y viernes
10:00 a 11:00</t>
  </si>
  <si>
    <t>Lunes, miercoles y viernes
15:00 a 16:00</t>
  </si>
  <si>
    <t>Lunes a viernes
12:00 a 15:00</t>
  </si>
  <si>
    <t>Lunes a viernes
7:00 a 11:00</t>
  </si>
  <si>
    <t>Sábados
9:00 a 12:00</t>
  </si>
  <si>
    <t>Lunes a viernes
11:00 a 17:00</t>
  </si>
  <si>
    <t>Sábado
9:00 a 13:00</t>
  </si>
  <si>
    <t>Martes y viernes
10:00 a 11:00</t>
  </si>
  <si>
    <t>Lunes a viernes
13:00 a 20:00</t>
  </si>
  <si>
    <t>Sábado
7:00 a 15:00</t>
  </si>
  <si>
    <t>Lunes a viernes
8:00 a 13:00</t>
  </si>
  <si>
    <t>Lunes a viernes
9:00 a 18:00</t>
  </si>
  <si>
    <t>Lunes a viernes
8:00 a 14:00</t>
  </si>
  <si>
    <t>sabado
9:00 a 13:00</t>
  </si>
  <si>
    <t xml:space="preserve">Lunes a viernes
13:00 a 14:00 </t>
  </si>
  <si>
    <t xml:space="preserve">Lunes a viernes
12:00 a 14:00 </t>
  </si>
  <si>
    <t>Lunes a viernes 
8:00 a 13:00</t>
  </si>
  <si>
    <t>Lunes a viernes
10:00 a 18:00</t>
  </si>
  <si>
    <t>Lunes a viernes
10:00 a 16:00</t>
  </si>
  <si>
    <t>SECRETARIA DE SEGURIDAD CIUDADANA DE BAJA CALIFORNIA</t>
  </si>
  <si>
    <t>LUNES A DOMINGO</t>
  </si>
  <si>
    <t>LUNES A SABADO</t>
  </si>
  <si>
    <t>Lunes a Domingo
7:00 a 15:00</t>
  </si>
  <si>
    <t xml:space="preserve">Sabado 
8:00 a 12:00 </t>
  </si>
  <si>
    <t xml:space="preserve">Lunes a Sabado
6:00 a 14:00 </t>
  </si>
  <si>
    <t>TOTAL TECATE</t>
  </si>
  <si>
    <t>TOTAL ROSARITO</t>
  </si>
  <si>
    <t>Lunes, Miercoles y Viernes
11:00 a 14:00</t>
  </si>
  <si>
    <t>Sábado 
9:00 a 12:00</t>
  </si>
  <si>
    <t>Lunes a viernes
8:00 a 16:00</t>
  </si>
  <si>
    <t>Lunes a viernes
09:00 a 17:00</t>
  </si>
  <si>
    <t>Sabado             10:00 a 14:00</t>
  </si>
  <si>
    <t>SERVICIO DE LIMPIEZA PARA EL EJERCICIO FISCAL 2023</t>
  </si>
  <si>
    <t xml:space="preserve">MEXICALI       </t>
  </si>
  <si>
    <t>DIRECCIÓN</t>
  </si>
  <si>
    <t>PRIMER PISO EDIFICIO DEL PODER EJECUTIVO</t>
  </si>
  <si>
    <t>CUARTO PISO EDIFICIO DEL PODER EJECUTIVO</t>
  </si>
  <si>
    <t xml:space="preserve">RECAUDACIÓN CENTRAL MEXICALI </t>
  </si>
  <si>
    <t xml:space="preserve">DIRECCIÓN DE ADMINISTRACIÓN </t>
  </si>
  <si>
    <t xml:space="preserve">ÁREA OPERATIVA, BAÑOS COMUNES Y DEPARTAMENTO DE NÓMINAS DE LA DIRECCIÓN DE EGRESOS </t>
  </si>
  <si>
    <t xml:space="preserve">OFICINA DE COBRO GONZÁLEZ ORTEGA (PALACO) </t>
  </si>
  <si>
    <t>INVERSIÓN PÚBLICA</t>
  </si>
  <si>
    <t xml:space="preserve">SUBRECAUDACIÓN AUXILIAR DE RENTAS CD. MORELOS </t>
  </si>
  <si>
    <t xml:space="preserve">SUBRECAUDACIÓN AUXILIAR DE RENTAS MEXICALI </t>
  </si>
  <si>
    <t>SUBRECAUDACIÓN AUXILIAR DE RENTAS GUADALUPE VICTORIA</t>
  </si>
  <si>
    <t>SUBRECAUDACIÓN AUXILIAR DE RENTAS SAN FELIPE</t>
  </si>
  <si>
    <t>ARCHIVO GENERAL (CAIPE)</t>
  </si>
  <si>
    <t xml:space="preserve">SUBSECRETARÍA DE TECNOLOGÍAS DE INFORMACIÓN Y COMUNICACIONES </t>
  </si>
  <si>
    <t xml:space="preserve">OFICINAS DE LA SECRETARÍA DE HACIENDA </t>
  </si>
  <si>
    <t xml:space="preserve">PROCURADURÍA FISCAL </t>
  </si>
  <si>
    <t xml:space="preserve">DIRECCIÓN DE SEGUIMIENTO A PARAESTATALES </t>
  </si>
  <si>
    <t xml:space="preserve">CONTABILIDAD, BAÑOS COMUNES Y SERVICIO ADMINISTRATIVO </t>
  </si>
  <si>
    <t xml:space="preserve">DIRECCIÓN DE GESTIÓN FINANCIERA </t>
  </si>
  <si>
    <t xml:space="preserve">DIRECCIÓN DE AUDITORIA FISCAL </t>
  </si>
  <si>
    <t>UNIDAD DE CUENTA PÚBLICA</t>
  </si>
  <si>
    <t xml:space="preserve">DIRECCIÓN DE AUDITORIA INTERNA Y BAÑOS COMUNES </t>
  </si>
  <si>
    <t>SOTANO EDIFICIO DEL PODER EJECUTIVO</t>
  </si>
  <si>
    <t>CALZADA INDEPENDENCIA #994, CENTRO CIVICO, 21000</t>
  </si>
  <si>
    <t xml:space="preserve">CALLE 8 CON MIGUEL HIDALGO, DEL SOL, 21720, GUADALUPE VICTORIA </t>
  </si>
  <si>
    <t>AV. MAR CARIBE NORTE #182, AMPLIACIÓN SEGUNDA SECCIÓN, 21850. SAN FELIPE</t>
  </si>
  <si>
    <t>AV. MORELOS Y LEYES DE REFORMA # 512, CD. MORELOS, 21960.</t>
  </si>
  <si>
    <t>CALLE 4TA Y CARRETERA A SAN LUIS RIO COLORADO #249,  DELEGACION GONZALEZ ORTEGA MEXICALI.</t>
  </si>
  <si>
    <t>CARRETERA MEXICALI - SAN LUIS R.C. KM. 22.5 EJIDO SINALOA, 21620.</t>
  </si>
  <si>
    <t xml:space="preserve">OFICINA DE LA SECRETARIA DEL CAMPO Y SEGURIDAD ALIMENTARIA </t>
  </si>
  <si>
    <t>SECRETARIA DEL CAMPO Y SEGURIDAD ALIMENTARIA (CCIIAA MEXICALI)</t>
  </si>
  <si>
    <t>CARRETERA LIBRE TIJUANA - TECATE KM 26.5 ESQUINA BLVD. NOGALES, EL FLORIDO, 22253.</t>
  </si>
  <si>
    <t>SCSA TECATE</t>
  </si>
  <si>
    <t>MISION SANTO DOMINGO #1016</t>
  </si>
  <si>
    <t>AVENIDA "A" S/N, FRACCIONAMIENTO CIUDAD DE SAN QUINTÍN, 22930.</t>
  </si>
  <si>
    <t>CARRETERA TRANSPENINSULAR ENSENADA - LA PAZ #6500, EX EJIDO CHAPULTEPEC, 22785, ENSENADA.</t>
  </si>
  <si>
    <t xml:space="preserve"> AV. DE LOS HEROES Y CALLE LIBERTAD S/N, CENTRO CIVICO</t>
  </si>
  <si>
    <t>EDIFICIO ESCORPIO</t>
  </si>
  <si>
    <t>ANTIGUA CARRETERA LIBRE TECATE-TIJUANA KM. 15/133, COL. PIEDRAS BLANCAS, TIJUANA, B.C.</t>
  </si>
  <si>
    <t>CALZADA ANAHUAC #958, JARDINES DEL LAGO, 21330.</t>
  </si>
  <si>
    <t>PARQUE INDUSTRIAL EL FLORIDO, 22254.</t>
  </si>
  <si>
    <t>BASE GUARDIA ESTATAL, DORMITORIOS DENTRO DE CENFOCAP</t>
  </si>
  <si>
    <t>MISIÓN DE SANTA ROSALIA #1, EL DESCANSO, 21478, TECATE.</t>
  </si>
  <si>
    <t>GENERAL JUAN VICARIO #16, BENITO JUÁREZ, 22710, ROSARITO.</t>
  </si>
  <si>
    <t>CARRETERA LIBRE TECATE - TIJUANA KM. 140 TECATE.</t>
  </si>
  <si>
    <t>ADOLFO RUÍZ CORTINES 22895, ENSENADA.</t>
  </si>
  <si>
    <t xml:space="preserve">CALZADA INDEPENDENCIA Y AVENIDA DE LOS HÉROES #994, CENTRO CIVICO, 21000. PRIMER PISO DEL EDIFICIO DEL PODER EJECUTIVO. </t>
  </si>
  <si>
    <t xml:space="preserve">RECAUDACIÓN DE RENTAS TECATE </t>
  </si>
  <si>
    <t>RECAUDACIÓN CENTRAL TIJUANA (INCLUYE OFICINA DE CENCAFI)</t>
  </si>
  <si>
    <t xml:space="preserve">SUBRECAUDACIÓN AUXILIAR VÍA RÁPIDA </t>
  </si>
  <si>
    <t xml:space="preserve">SUBRECAUDACIÓN AUXILIAR CERRO COLORADO </t>
  </si>
  <si>
    <t xml:space="preserve">PROCURADURÍA FISCAL TIJUANA </t>
  </si>
  <si>
    <t xml:space="preserve">INVERSIÓN PÚBLICA / CENCAFI </t>
  </si>
  <si>
    <t xml:space="preserve">RECAUDACIÓN ENSENADA </t>
  </si>
  <si>
    <t xml:space="preserve">MÓDULO DE RECAUDACIÓN MANZANA 8 </t>
  </si>
  <si>
    <t xml:space="preserve">COORDINACIÓN DE TECNOLOGÍAS DE INFORMACIÓN Y COMUNICACIONES </t>
  </si>
  <si>
    <t>CENCAFI ENSENADA</t>
  </si>
  <si>
    <t xml:space="preserve">AUDITORIA FISCAL </t>
  </si>
  <si>
    <t>RECAUDACIÓN DE RENTAS ROSARITO</t>
  </si>
  <si>
    <t>MISIÓN SAN FRANCISCO S/N</t>
  </si>
  <si>
    <t xml:space="preserve">CONSORCIO TECNOLÓGICO EN LA CARRETERA LIBRE TIJUANA - TECATE KM 26.5, COLONIA EL FLORIDO </t>
  </si>
  <si>
    <t>VÍA RÁPIDA #12651, COLONIA 20 DE NOVIEMBRE, C.P. 22436, TIJUANA</t>
  </si>
  <si>
    <t xml:space="preserve">BLVD. MANUEL J. CLOUTHIER #19724 COLONIA EL LAGO, C.P. 22210, FRENTE A PLAZA MONARCA. </t>
  </si>
  <si>
    <t>CARRETERA TRANSPENINSULAR LA PAZ - ENSENADA # 6500 EX. EJIDO CHAPULTEPEC, C.P. 22785</t>
  </si>
  <si>
    <t xml:space="preserve">BLVD. LAS DUNAS S/N PLAYA ENSENADA </t>
  </si>
  <si>
    <t>CALLE JOSÉ HAROS #2004</t>
  </si>
  <si>
    <t>TRANSPENINSULAR (REFORMA) 0
COLONIA EL CIPRES (GUARNICION MILITAR)</t>
  </si>
  <si>
    <t xml:space="preserve"> CALLE RÍO SUCHIATE #10036, REVOLUCIÓN, TIJUANA B.C. 22015</t>
  </si>
  <si>
    <t>CALZADA MILTÓN CASTELLANOS #1573, CONJUNTO URBANO CALISS, 21010</t>
  </si>
  <si>
    <t>MIMIAHUAPAN #1684, CALAFIA, 21040</t>
  </si>
  <si>
    <t xml:space="preserve"> </t>
  </si>
  <si>
    <t>Sábado
8:00 a 16:00</t>
  </si>
  <si>
    <t>PLAZA MONARCAS</t>
  </si>
  <si>
    <t xml:space="preserve">BLVD. MANUEL J. CLOUTHIER #5561, EL LAGO DE LOS BUENOS, C.P. 22550, TIJUANA </t>
  </si>
  <si>
    <t>PERSONAL SOLICITADO (TOTAL)</t>
  </si>
  <si>
    <t>CARRETERA LIBRE TIJUANA - TECATE KM 26.5, EL FLORIDO, TIJUANA B.C.</t>
  </si>
  <si>
    <t>SECRETARIA DE AGRICULTURA Y DESARROLLO RURAL</t>
  </si>
  <si>
    <t xml:space="preserve">ROSARITO </t>
  </si>
  <si>
    <t>MUNICIPIO</t>
  </si>
  <si>
    <t>TIJUANA - TECATE</t>
  </si>
  <si>
    <t>DEPENDENCIA</t>
  </si>
  <si>
    <t xml:space="preserve">REQUERIMIENTO </t>
  </si>
  <si>
    <t>SECRETARIA DE SEGURIDAD CIUDADANA</t>
  </si>
  <si>
    <t>Lunes a viernes
07:00 a 15:00</t>
  </si>
  <si>
    <t xml:space="preserve">FUERZA ESTATAL </t>
  </si>
  <si>
    <t>BACHILLERATO MILITARIZADO</t>
  </si>
  <si>
    <t>CALLE PRIVADA NATURA #17341-0 SECCION BOSQUES FRACC NATURA</t>
  </si>
  <si>
    <t>CENFOCAP</t>
  </si>
  <si>
    <t xml:space="preserve">Sabado 
7:00 a 13:00 </t>
  </si>
  <si>
    <t xml:space="preserve">Lunes a Sabado
7:00 a 15:00 </t>
  </si>
  <si>
    <t>C4 TECATE</t>
  </si>
  <si>
    <t>C4 ENSENADA</t>
  </si>
  <si>
    <t>FESC</t>
  </si>
  <si>
    <t xml:space="preserve">BULEVARD ZERTUCHE S/N COL PRADERAS DEL CYPREES </t>
  </si>
  <si>
    <t>C4 ROSARITO</t>
  </si>
  <si>
    <t>C4</t>
  </si>
  <si>
    <t>Lunes a Domingo 14:00 a 21:00</t>
  </si>
  <si>
    <t>Lunes, Miercoles y Viernes 10:00 a 12:00</t>
  </si>
  <si>
    <t>Total</t>
  </si>
  <si>
    <t xml:space="preserve">TOTAL DIAS      </t>
  </si>
  <si>
    <t>CALCULO DEL SERVICIO DE LIMPIEZA PARA EL PERIODO DEL 10 DE ABRIL AL 31 DE DICIEMBRE DE 2023</t>
  </si>
  <si>
    <t>COMITÉ DE ADQUISICIONES, ARRENDAMIENTOS Y SERVICIOS DEL PODER EJECUTIVO DEL GOBIERNO DEL ESTADO DE BAJA CALIFORNIA                                                                                Licitación Pública Regional Número 32065001-015-2023                                                                     “SERVICIO DE LIMPIEZA PARA DEPENDENCIAS DE GOBIERNO DEL ESTADO DE BAJA CALIFORNIA”</t>
  </si>
  <si>
    <t>COMITÉ DE ADQUISICIONES, ARRENDAMIENTOS Y SERVICIOS DEL PODER EJECUTIVO DEL GOBIERNO DEL ESTADO DE BAJA CALIFORNIA                                                                                Licitación Pública Regional Número 32065001-015-2023                                                                                                                                                                                                                                     “SERVICIO DE LIMPIEZA PARA DEPENDENCIAS DE GOBIERNO DEL ESTADO DE BAJA CALIFORNIA”</t>
  </si>
  <si>
    <t>COMITÉ DE ADQUISICIONES, ARRENDAMIENTOS Y SERVICIOS DEL PODER EJECUTIVO DEL GOBIERNO DEL ESTADO DE BAJA CALIFORNIA                                                                                                                                 Licitación Pública Regional Número 32065001-015-2023                                                                                                                                                                                                                                                                                                      “SERVICIO DE LIMPIEZA PARA DEPENDENCIAS DE GOBIERNO DEL ESTADO DE BAJA CALIFORNIA”</t>
  </si>
  <si>
    <t>COMITÉ DE ADQUISICIONES, ARRENDAMIENTOS Y SERVICIOS DEL PODER EJECUTIVO DEL GOBIERNO DEL ESTADO DE BAJA CALIFORNIA                                                                                                                                           Licitación Pública Regional Número 32065001-015-2023                                                                                                                                                                                                                                                                                      “SERVICIO DE LIMPIEZA PARA DEPENDENCIAS DE GOBIERNO DEL ESTADO DE BAJA CALIFORNIA”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</si>
</sst>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8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0"/>
      <name val="Montserrat"/>
      <family val="3"/>
    </font>
    <font>
      <sz val="9"/>
      <color theme="0"/>
      <name val="Montserrat"/>
      <family val="3"/>
    </font>
    <font>
      <sz val="8"/>
      <color theme="1"/>
      <name val="Montserrat"/>
      <family val="3"/>
    </font>
    <font>
      <b/>
      <sz val="8"/>
      <color theme="1"/>
      <name val="Montserrat"/>
      <family val="3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003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3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  <xf numFmtId="0" fontId="0" fillId="0" borderId="0" xfId="0"/>
    <xf numFmtId="0" fontId="15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4" fontId="0" fillId="0" borderId="0" xfId="0" applyNumberFormat="1"/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1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1" fillId="0" borderId="0" xfId="0" applyFont="1" applyAlignment="1"/>
    <xf numFmtId="3" fontId="0" fillId="0" borderId="5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0" fillId="0" borderId="12" xfId="0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0" fillId="0" borderId="12" xfId="0" applyBorder="1" applyAlignment="1">
      <alignment horizontal="center" vertical="center"/>
    </xf>
    <xf numFmtId="3" fontId="17" fillId="6" borderId="12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3" fontId="14" fillId="8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9" xfId="0" applyBorder="1"/>
    <xf numFmtId="0" fontId="1" fillId="0" borderId="0" xfId="0" applyFont="1" applyFill="1" applyBorder="1" applyAlignment="1">
      <alignment horizontal="center" vertical="center" wrapText="1"/>
    </xf>
    <xf numFmtId="0" fontId="27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3" fontId="14" fillId="8" borderId="13" xfId="0" applyNumberFormat="1" applyFont="1" applyFill="1" applyBorder="1" applyAlignment="1">
      <alignment horizontal="center" vertical="center" wrapText="1"/>
    </xf>
    <xf numFmtId="3" fontId="14" fillId="8" borderId="5" xfId="0" applyNumberFormat="1" applyFont="1" applyFill="1" applyBorder="1" applyAlignment="1">
      <alignment horizontal="center" vertical="center" wrapText="1"/>
    </xf>
    <xf numFmtId="3" fontId="14" fillId="8" borderId="11" xfId="0" applyNumberFormat="1" applyFont="1" applyFill="1" applyBorder="1" applyAlignment="1">
      <alignment horizontal="center" vertical="center" wrapText="1"/>
    </xf>
    <xf numFmtId="3" fontId="14" fillId="8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3" fontId="17" fillId="0" borderId="0" xfId="0" applyNumberFormat="1" applyFont="1" applyFill="1" applyBorder="1" applyAlignment="1">
      <alignment horizontal="center" vertical="center" wrapText="1"/>
    </xf>
    <xf numFmtId="3" fontId="17" fillId="0" borderId="15" xfId="0" applyNumberFormat="1" applyFont="1" applyFill="1" applyBorder="1" applyAlignment="1">
      <alignment horizontal="center" vertical="center" wrapText="1"/>
    </xf>
    <xf numFmtId="3" fontId="14" fillId="0" borderId="0" xfId="0" applyNumberFormat="1" applyFont="1" applyFill="1" applyBorder="1" applyAlignment="1">
      <alignment horizontal="center" vertical="center" wrapText="1"/>
    </xf>
    <xf numFmtId="3" fontId="18" fillId="0" borderId="0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3" fontId="17" fillId="6" borderId="10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3" fontId="6" fillId="0" borderId="8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/>
    </xf>
    <xf numFmtId="0" fontId="26" fillId="0" borderId="1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3" fontId="24" fillId="0" borderId="6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3" fontId="14" fillId="0" borderId="19" xfId="0" applyNumberFormat="1" applyFont="1" applyFill="1" applyBorder="1" applyAlignment="1">
      <alignment horizontal="center" vertical="center" wrapText="1"/>
    </xf>
    <xf numFmtId="3" fontId="24" fillId="0" borderId="19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3" fontId="6" fillId="0" borderId="19" xfId="0" applyNumberFormat="1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3" fontId="17" fillId="6" borderId="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3" fontId="24" fillId="0" borderId="0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/>
    </xf>
    <xf numFmtId="0" fontId="13" fillId="0" borderId="3" xfId="0" applyFont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/>
    </xf>
    <xf numFmtId="3" fontId="22" fillId="0" borderId="6" xfId="0" applyNumberFormat="1" applyFont="1" applyFill="1" applyBorder="1" applyAlignment="1">
      <alignment horizontal="center" vertical="center" wrapText="1"/>
    </xf>
    <xf numFmtId="3" fontId="25" fillId="0" borderId="6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3" fontId="22" fillId="0" borderId="0" xfId="0" applyNumberFormat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3" fontId="24" fillId="6" borderId="12" xfId="0" applyNumberFormat="1" applyFont="1" applyFill="1" applyBorder="1" applyAlignment="1">
      <alignment horizontal="center" vertical="center" wrapText="1"/>
    </xf>
    <xf numFmtId="3" fontId="24" fillId="6" borderId="1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3" fontId="25" fillId="0" borderId="8" xfId="0" applyNumberFormat="1" applyFont="1" applyFill="1" applyBorder="1" applyAlignment="1">
      <alignment horizontal="center" vertical="center" wrapText="1"/>
    </xf>
    <xf numFmtId="3" fontId="25" fillId="0" borderId="0" xfId="0" applyNumberFormat="1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3" fontId="18" fillId="0" borderId="1" xfId="0" applyNumberFormat="1" applyFont="1" applyFill="1" applyBorder="1" applyAlignment="1">
      <alignment horizontal="center" vertical="center" wrapText="1"/>
    </xf>
    <xf numFmtId="3" fontId="14" fillId="7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center" vertical="center" wrapText="1"/>
    </xf>
    <xf numFmtId="3" fontId="14" fillId="0" borderId="7" xfId="0" applyNumberFormat="1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3" fontId="14" fillId="0" borderId="9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 vertical="top"/>
    </xf>
    <xf numFmtId="3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3" fillId="0" borderId="0" xfId="0" applyFont="1" applyBorder="1" applyAlignment="1">
      <alignment vertical="center" wrapText="1"/>
    </xf>
    <xf numFmtId="0" fontId="13" fillId="0" borderId="12" xfId="0" applyFont="1" applyBorder="1"/>
    <xf numFmtId="0" fontId="13" fillId="0" borderId="12" xfId="0" applyFont="1" applyBorder="1" applyAlignment="1">
      <alignment vertical="center"/>
    </xf>
    <xf numFmtId="3" fontId="24" fillId="0" borderId="0" xfId="0" applyNumberFormat="1" applyFont="1" applyAlignment="1">
      <alignment horizontal="center" vertical="center" wrapText="1"/>
    </xf>
    <xf numFmtId="3" fontId="1" fillId="6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Border="1" applyAlignment="1">
      <alignment vertical="center"/>
    </xf>
    <xf numFmtId="3" fontId="1" fillId="6" borderId="12" xfId="0" applyNumberFormat="1" applyFont="1" applyFill="1" applyBorder="1" applyAlignment="1">
      <alignment horizontal="center" vertical="center"/>
    </xf>
    <xf numFmtId="3" fontId="24" fillId="6" borderId="0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3" fontId="1" fillId="0" borderId="0" xfId="0" applyNumberFormat="1" applyFont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2" xfId="0" applyFont="1" applyBorder="1" applyAlignment="1">
      <alignment horizontal="center"/>
    </xf>
    <xf numFmtId="0" fontId="0" fillId="0" borderId="10" xfId="0" applyFont="1" applyBorder="1" applyAlignment="1">
      <alignment horizontal="center" vertical="center"/>
    </xf>
    <xf numFmtId="3" fontId="1" fillId="0" borderId="1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3" fontId="0" fillId="0" borderId="5" xfId="0" applyNumberFormat="1" applyFont="1" applyBorder="1" applyAlignment="1">
      <alignment horizontal="center" vertical="center"/>
    </xf>
    <xf numFmtId="3" fontId="21" fillId="0" borderId="8" xfId="0" applyNumberFormat="1" applyFont="1" applyFill="1" applyBorder="1" applyAlignment="1">
      <alignment horizontal="center" vertical="center" wrapText="1"/>
    </xf>
    <xf numFmtId="3" fontId="24" fillId="6" borderId="15" xfId="0" applyNumberFormat="1" applyFont="1" applyFill="1" applyBorder="1" applyAlignment="1">
      <alignment horizontal="center" vertical="center" wrapText="1"/>
    </xf>
    <xf numFmtId="3" fontId="20" fillId="6" borderId="8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1" fillId="6" borderId="5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9" fillId="0" borderId="0" xfId="0" applyFont="1"/>
    <xf numFmtId="0" fontId="29" fillId="0" borderId="0" xfId="0" applyFont="1" applyAlignment="1">
      <alignment vertical="top"/>
    </xf>
    <xf numFmtId="0" fontId="9" fillId="0" borderId="0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1" fillId="6" borderId="3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31" fillId="9" borderId="2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2" fillId="0" borderId="24" xfId="0" applyFont="1" applyBorder="1" applyAlignment="1">
      <alignment horizontal="center"/>
    </xf>
    <xf numFmtId="0" fontId="32" fillId="0" borderId="21" xfId="0" applyFont="1" applyBorder="1" applyAlignment="1">
      <alignment horizontal="center"/>
    </xf>
    <xf numFmtId="0" fontId="32" fillId="0" borderId="2" xfId="0" applyFont="1" applyBorder="1" applyAlignment="1">
      <alignment horizontal="center"/>
    </xf>
    <xf numFmtId="0" fontId="32" fillId="0" borderId="24" xfId="0" applyFont="1" applyFill="1" applyBorder="1" applyAlignment="1">
      <alignment horizont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/>
    </xf>
    <xf numFmtId="0" fontId="32" fillId="0" borderId="4" xfId="0" applyFont="1" applyFill="1" applyBorder="1" applyAlignment="1">
      <alignment horizontal="center"/>
    </xf>
    <xf numFmtId="0" fontId="18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 wrapText="1"/>
    </xf>
    <xf numFmtId="0" fontId="18" fillId="6" borderId="4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wrapText="1"/>
    </xf>
    <xf numFmtId="0" fontId="18" fillId="6" borderId="4" xfId="0" applyFont="1" applyFill="1" applyBorder="1" applyAlignment="1">
      <alignment horizontal="center" wrapText="1"/>
    </xf>
    <xf numFmtId="0" fontId="18" fillId="6" borderId="3" xfId="0" applyFont="1" applyFill="1" applyBorder="1" applyAlignment="1">
      <alignment horizontal="center" vertical="center"/>
    </xf>
    <xf numFmtId="3" fontId="17" fillId="6" borderId="1" xfId="0" applyNumberFormat="1" applyFont="1" applyFill="1" applyBorder="1" applyAlignment="1">
      <alignment horizontal="center" vertical="center" wrapText="1"/>
    </xf>
    <xf numFmtId="3" fontId="18" fillId="6" borderId="1" xfId="0" applyNumberFormat="1" applyFont="1" applyFill="1" applyBorder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/>
    </xf>
    <xf numFmtId="3" fontId="24" fillId="6" borderId="5" xfId="0" applyNumberFormat="1" applyFont="1" applyFill="1" applyBorder="1" applyAlignment="1">
      <alignment horizontal="center" vertical="center" wrapText="1"/>
    </xf>
    <xf numFmtId="3" fontId="24" fillId="6" borderId="1" xfId="0" applyNumberFormat="1" applyFont="1" applyFill="1" applyBorder="1" applyAlignment="1">
      <alignment horizontal="center" vertical="center" wrapText="1"/>
    </xf>
    <xf numFmtId="3" fontId="24" fillId="6" borderId="7" xfId="0" applyNumberFormat="1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/>
    </xf>
    <xf numFmtId="0" fontId="16" fillId="6" borderId="7" xfId="0" applyFont="1" applyFill="1" applyBorder="1" applyAlignment="1">
      <alignment horizontal="center" vertical="center" wrapText="1"/>
    </xf>
    <xf numFmtId="0" fontId="16" fillId="6" borderId="18" xfId="0" applyFont="1" applyFill="1" applyBorder="1" applyAlignment="1">
      <alignment vertical="center" wrapText="1"/>
    </xf>
    <xf numFmtId="3" fontId="24" fillId="6" borderId="19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/>
    </xf>
    <xf numFmtId="0" fontId="28" fillId="6" borderId="2" xfId="0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vertical="center" wrapText="1"/>
    </xf>
    <xf numFmtId="3" fontId="18" fillId="6" borderId="0" xfId="0" applyNumberFormat="1" applyFont="1" applyFill="1" applyBorder="1" applyAlignment="1">
      <alignment horizontal="center" vertical="center" wrapText="1"/>
    </xf>
    <xf numFmtId="0" fontId="32" fillId="0" borderId="4" xfId="0" applyFont="1" applyBorder="1" applyAlignment="1">
      <alignment horizontal="center" wrapText="1"/>
    </xf>
    <xf numFmtId="0" fontId="32" fillId="0" borderId="2" xfId="0" applyFont="1" applyBorder="1" applyAlignment="1">
      <alignment horizontal="center" wrapText="1"/>
    </xf>
    <xf numFmtId="0" fontId="0" fillId="0" borderId="25" xfId="0" applyFill="1" applyBorder="1" applyAlignment="1">
      <alignment horizontal="center" wrapText="1"/>
    </xf>
    <xf numFmtId="0" fontId="0" fillId="0" borderId="26" xfId="0" applyFill="1" applyBorder="1" applyAlignment="1">
      <alignment horizontal="center" wrapText="1"/>
    </xf>
    <xf numFmtId="0" fontId="0" fillId="0" borderId="27" xfId="0" applyFill="1" applyBorder="1" applyAlignment="1">
      <alignment horizontal="center" wrapText="1"/>
    </xf>
    <xf numFmtId="0" fontId="0" fillId="6" borderId="3" xfId="0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8" fillId="6" borderId="2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wrapText="1"/>
    </xf>
    <xf numFmtId="0" fontId="2" fillId="6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" fontId="6" fillId="0" borderId="7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2" fillId="0" borderId="0" xfId="0" applyFont="1" applyAlignment="1">
      <alignment horizontal="center"/>
    </xf>
    <xf numFmtId="3" fontId="25" fillId="0" borderId="7" xfId="0" applyNumberFormat="1" applyFont="1" applyFill="1" applyBorder="1" applyAlignment="1">
      <alignment horizontal="center" vertical="center" wrapText="1"/>
    </xf>
    <xf numFmtId="3" fontId="25" fillId="0" borderId="5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3" fontId="21" fillId="0" borderId="7" xfId="0" applyNumberFormat="1" applyFont="1" applyFill="1" applyBorder="1" applyAlignment="1">
      <alignment horizontal="center" vertical="center" wrapText="1"/>
    </xf>
    <xf numFmtId="3" fontId="21" fillId="0" borderId="5" xfId="0" applyNumberFormat="1" applyFont="1" applyFill="1" applyBorder="1" applyAlignment="1">
      <alignment horizontal="center" vertical="center" wrapText="1"/>
    </xf>
    <xf numFmtId="3" fontId="21" fillId="0" borderId="16" xfId="0" applyNumberFormat="1" applyFont="1" applyFill="1" applyBorder="1" applyAlignment="1">
      <alignment horizontal="center" vertical="center" wrapText="1"/>
    </xf>
    <xf numFmtId="3" fontId="21" fillId="0" borderId="17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/>
    </xf>
    <xf numFmtId="0" fontId="14" fillId="8" borderId="7" xfId="0" applyFont="1" applyFill="1" applyBorder="1" applyAlignment="1">
      <alignment horizontal="center" vertical="center" wrapText="1"/>
    </xf>
    <xf numFmtId="0" fontId="14" fillId="8" borderId="5" xfId="0" applyFont="1" applyFill="1" applyBorder="1" applyAlignment="1">
      <alignment horizontal="center" vertical="center" wrapText="1"/>
    </xf>
    <xf numFmtId="0" fontId="16" fillId="6" borderId="7" xfId="0" applyFont="1" applyFill="1" applyBorder="1" applyAlignment="1">
      <alignment horizontal="center" vertical="center" wrapText="1"/>
    </xf>
    <xf numFmtId="0" fontId="16" fillId="6" borderId="5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32" fillId="0" borderId="22" xfId="0" applyFont="1" applyFill="1" applyBorder="1" applyAlignment="1">
      <alignment horizontal="center" vertical="center"/>
    </xf>
    <xf numFmtId="0" fontId="32" fillId="0" borderId="19" xfId="0" applyFont="1" applyFill="1" applyBorder="1" applyAlignment="1">
      <alignment horizontal="center" vertical="center"/>
    </xf>
    <xf numFmtId="0" fontId="32" fillId="0" borderId="23" xfId="0" applyFont="1" applyFill="1" applyBorder="1" applyAlignment="1">
      <alignment horizontal="center" vertical="center"/>
    </xf>
    <xf numFmtId="0" fontId="33" fillId="8" borderId="21" xfId="0" applyFont="1" applyFill="1" applyBorder="1" applyAlignment="1">
      <alignment horizontal="center" vertical="center" wrapText="1"/>
    </xf>
    <xf numFmtId="0" fontId="33" fillId="8" borderId="4" xfId="0" applyFont="1" applyFill="1" applyBorder="1" applyAlignment="1">
      <alignment horizontal="center" vertical="center" wrapText="1"/>
    </xf>
    <xf numFmtId="0" fontId="33" fillId="8" borderId="24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3" fontId="32" fillId="0" borderId="21" xfId="0" applyNumberFormat="1" applyFont="1" applyBorder="1" applyAlignment="1">
      <alignment horizontal="center" vertical="center"/>
    </xf>
    <xf numFmtId="3" fontId="32" fillId="0" borderId="4" xfId="0" applyNumberFormat="1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3" fontId="32" fillId="0" borderId="24" xfId="0" applyNumberFormat="1" applyFont="1" applyBorder="1" applyAlignment="1">
      <alignment horizontal="center" vertical="center"/>
    </xf>
    <xf numFmtId="0" fontId="32" fillId="0" borderId="21" xfId="0" applyFont="1" applyFill="1" applyBorder="1" applyAlignment="1">
      <alignment horizontal="center" vertical="center"/>
    </xf>
    <xf numFmtId="0" fontId="32" fillId="0" borderId="4" xfId="0" applyFont="1" applyFill="1" applyBorder="1" applyAlignment="1">
      <alignment horizontal="center" vertical="center"/>
    </xf>
    <xf numFmtId="0" fontId="32" fillId="0" borderId="24" xfId="0" applyFont="1" applyFill="1" applyBorder="1" applyAlignment="1">
      <alignment horizontal="center" vertical="center"/>
    </xf>
    <xf numFmtId="3" fontId="32" fillId="0" borderId="21" xfId="0" applyNumberFormat="1" applyFont="1" applyFill="1" applyBorder="1" applyAlignment="1">
      <alignment horizontal="center" vertical="center"/>
    </xf>
    <xf numFmtId="3" fontId="32" fillId="0" borderId="4" xfId="0" applyNumberFormat="1" applyFont="1" applyFill="1" applyBorder="1" applyAlignment="1">
      <alignment horizontal="center" vertical="center"/>
    </xf>
    <xf numFmtId="3" fontId="32" fillId="0" borderId="24" xfId="0" applyNumberFormat="1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/>
    </xf>
    <xf numFmtId="0" fontId="30" fillId="9" borderId="2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/>
    </xf>
    <xf numFmtId="0" fontId="30" fillId="9" borderId="15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0033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84"/>
  <sheetViews>
    <sheetView showGridLines="0" topLeftCell="B1" zoomScale="85" zoomScaleNormal="85" zoomScaleSheetLayoutView="100" workbookViewId="0">
      <selection activeCell="U2" sqref="U2"/>
    </sheetView>
  </sheetViews>
  <sheetFormatPr baseColWidth="10" defaultColWidth="11.42578125" defaultRowHeight="15" x14ac:dyDescent="0.25"/>
  <cols>
    <col min="1" max="1" width="11.42578125" style="18"/>
    <col min="2" max="2" width="7.7109375" style="18" customWidth="1"/>
    <col min="3" max="3" width="27.5703125" style="18" customWidth="1"/>
    <col min="4" max="4" width="25.28515625" style="18" customWidth="1"/>
    <col min="5" max="5" width="13.42578125" style="40" customWidth="1"/>
    <col min="6" max="6" width="12.28515625" style="18" customWidth="1"/>
    <col min="7" max="7" width="12.85546875" style="18" customWidth="1"/>
    <col min="8" max="8" width="13.5703125" style="18" customWidth="1"/>
    <col min="9" max="9" width="1.5703125" style="30" customWidth="1"/>
    <col min="10" max="18" width="9.42578125" style="18" customWidth="1"/>
    <col min="19" max="19" width="1.28515625" style="30" customWidth="1"/>
    <col min="20" max="20" width="19.42578125" style="18" customWidth="1"/>
    <col min="21" max="21" width="15.28515625" style="18" customWidth="1"/>
    <col min="22" max="16384" width="11.42578125" style="18"/>
  </cols>
  <sheetData>
    <row r="1" spans="2:21" ht="18" x14ac:dyDescent="0.25"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17"/>
    </row>
    <row r="2" spans="2:21" ht="22.5" customHeight="1" x14ac:dyDescent="0.25">
      <c r="B2" s="382" t="s">
        <v>198</v>
      </c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10"/>
    </row>
    <row r="3" spans="2:21" ht="27" customHeight="1" x14ac:dyDescent="0.25"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11"/>
    </row>
    <row r="4" spans="2:21" ht="18.75" x14ac:dyDescent="0.3">
      <c r="B4" s="294" t="s">
        <v>196</v>
      </c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</row>
    <row r="5" spans="2:21" ht="9" customHeight="1" x14ac:dyDescent="0.25"/>
    <row r="6" spans="2:21" ht="18.75" x14ac:dyDescent="0.3">
      <c r="B6" s="294" t="s">
        <v>6</v>
      </c>
      <c r="C6" s="294"/>
      <c r="D6" s="294"/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</row>
    <row r="7" spans="2:21" ht="13.5" customHeight="1" x14ac:dyDescent="0.3"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</row>
    <row r="8" spans="2:21" x14ac:dyDescent="0.25">
      <c r="C8" s="19"/>
      <c r="D8" s="19"/>
      <c r="G8" s="315" t="s">
        <v>15</v>
      </c>
      <c r="H8" s="315"/>
      <c r="I8" s="123"/>
      <c r="J8" s="64" t="s">
        <v>37</v>
      </c>
      <c r="K8" s="64" t="s">
        <v>38</v>
      </c>
      <c r="L8" s="64" t="s">
        <v>39</v>
      </c>
      <c r="M8" s="64" t="s">
        <v>40</v>
      </c>
      <c r="N8" s="64" t="s">
        <v>41</v>
      </c>
      <c r="O8" s="64" t="s">
        <v>42</v>
      </c>
      <c r="P8" s="64" t="s">
        <v>43</v>
      </c>
      <c r="Q8" s="64" t="s">
        <v>5</v>
      </c>
      <c r="R8" s="64" t="s">
        <v>44</v>
      </c>
      <c r="S8" s="89"/>
      <c r="T8" s="146" t="s">
        <v>195</v>
      </c>
    </row>
    <row r="9" spans="2:21" x14ac:dyDescent="0.25">
      <c r="C9" s="19"/>
      <c r="D9" s="19"/>
      <c r="G9" s="316" t="s">
        <v>16</v>
      </c>
      <c r="H9" s="316"/>
      <c r="I9" s="124"/>
      <c r="J9" s="248">
        <v>15</v>
      </c>
      <c r="K9" s="248">
        <v>21</v>
      </c>
      <c r="L9" s="248">
        <v>22</v>
      </c>
      <c r="M9" s="248">
        <v>21</v>
      </c>
      <c r="N9" s="248">
        <v>23</v>
      </c>
      <c r="O9" s="248">
        <v>20</v>
      </c>
      <c r="P9" s="248">
        <v>20</v>
      </c>
      <c r="Q9" s="248">
        <v>20</v>
      </c>
      <c r="R9" s="248">
        <v>19</v>
      </c>
      <c r="S9" s="87"/>
      <c r="T9" s="26">
        <f>SUM(J9:R9)</f>
        <v>181</v>
      </c>
    </row>
    <row r="10" spans="2:21" ht="15.6" customHeight="1" x14ac:dyDescent="0.25">
      <c r="C10" s="19"/>
      <c r="D10" s="19"/>
      <c r="G10" s="317" t="s">
        <v>17</v>
      </c>
      <c r="H10" s="317"/>
      <c r="I10" s="124"/>
      <c r="J10" s="248">
        <v>3</v>
      </c>
      <c r="K10" s="248">
        <v>4</v>
      </c>
      <c r="L10" s="248">
        <v>4</v>
      </c>
      <c r="M10" s="248">
        <v>5</v>
      </c>
      <c r="N10" s="248">
        <v>4</v>
      </c>
      <c r="O10" s="248">
        <v>4</v>
      </c>
      <c r="P10" s="248">
        <v>4</v>
      </c>
      <c r="Q10" s="248">
        <v>4</v>
      </c>
      <c r="R10" s="248">
        <v>5</v>
      </c>
      <c r="S10" s="87"/>
      <c r="T10" s="26">
        <f>SUM(J10:R10)</f>
        <v>37</v>
      </c>
    </row>
    <row r="11" spans="2:21" ht="15.6" customHeight="1" x14ac:dyDescent="0.25">
      <c r="C11" s="19"/>
      <c r="D11" s="19"/>
      <c r="G11" s="305" t="s">
        <v>18</v>
      </c>
      <c r="H11" s="305"/>
      <c r="I11" s="123"/>
      <c r="J11" s="249">
        <v>9</v>
      </c>
      <c r="K11" s="249">
        <v>12</v>
      </c>
      <c r="L11" s="249">
        <v>13</v>
      </c>
      <c r="M11" s="249">
        <v>13</v>
      </c>
      <c r="N11" s="249">
        <v>13</v>
      </c>
      <c r="O11" s="249">
        <v>13</v>
      </c>
      <c r="P11" s="249">
        <v>12</v>
      </c>
      <c r="Q11" s="249">
        <v>11</v>
      </c>
      <c r="R11" s="249">
        <v>12</v>
      </c>
      <c r="S11" s="90"/>
      <c r="T11" s="145">
        <f>SUM(J11:R11)</f>
        <v>108</v>
      </c>
    </row>
    <row r="12" spans="2:21" ht="15" customHeight="1" x14ac:dyDescent="0.25">
      <c r="C12" s="205"/>
      <c r="D12" s="19"/>
      <c r="G12" s="306" t="s">
        <v>31</v>
      </c>
      <c r="H12" s="306"/>
      <c r="I12" s="123"/>
      <c r="J12" s="249">
        <v>6</v>
      </c>
      <c r="K12" s="249">
        <v>8</v>
      </c>
      <c r="L12" s="249">
        <v>9</v>
      </c>
      <c r="M12" s="249">
        <v>8</v>
      </c>
      <c r="N12" s="249">
        <v>9</v>
      </c>
      <c r="O12" s="249">
        <v>8</v>
      </c>
      <c r="P12" s="249">
        <v>8</v>
      </c>
      <c r="Q12" s="249">
        <v>8</v>
      </c>
      <c r="R12" s="249">
        <v>8</v>
      </c>
      <c r="S12" s="90"/>
      <c r="T12" s="145">
        <f>SUM(J12:R12)</f>
        <v>72</v>
      </c>
    </row>
    <row r="13" spans="2:21" ht="26.25" customHeight="1" x14ac:dyDescent="0.25">
      <c r="C13" s="206"/>
      <c r="T13" s="158">
        <f>SUM(T9:T12)</f>
        <v>398</v>
      </c>
    </row>
    <row r="14" spans="2:21" ht="22.5" x14ac:dyDescent="0.25">
      <c r="B14" s="74" t="s">
        <v>9</v>
      </c>
      <c r="C14" s="46" t="s">
        <v>32</v>
      </c>
      <c r="D14" s="46" t="s">
        <v>96</v>
      </c>
      <c r="E14" s="75" t="s">
        <v>1</v>
      </c>
      <c r="F14" s="76" t="s">
        <v>2</v>
      </c>
      <c r="G14" s="76" t="s">
        <v>3</v>
      </c>
      <c r="H14" s="76" t="s">
        <v>4</v>
      </c>
      <c r="I14" s="133"/>
      <c r="J14" s="64" t="s">
        <v>37</v>
      </c>
      <c r="K14" s="64" t="s">
        <v>38</v>
      </c>
      <c r="L14" s="64" t="s">
        <v>39</v>
      </c>
      <c r="M14" s="64" t="s">
        <v>40</v>
      </c>
      <c r="N14" s="64" t="s">
        <v>41</v>
      </c>
      <c r="O14" s="64" t="s">
        <v>42</v>
      </c>
      <c r="P14" s="64" t="s">
        <v>43</v>
      </c>
      <c r="Q14" s="64" t="s">
        <v>5</v>
      </c>
      <c r="R14" s="79" t="s">
        <v>44</v>
      </c>
      <c r="S14" s="142"/>
      <c r="T14" s="151" t="s">
        <v>12</v>
      </c>
    </row>
    <row r="15" spans="2:21" s="56" customFormat="1" x14ac:dyDescent="0.25">
      <c r="B15" s="191"/>
      <c r="C15" s="216" t="s">
        <v>0</v>
      </c>
      <c r="D15" s="183"/>
      <c r="E15" s="153"/>
      <c r="F15" s="154"/>
      <c r="G15" s="154"/>
      <c r="H15" s="154"/>
      <c r="I15" s="133"/>
      <c r="J15" s="155"/>
      <c r="K15" s="155"/>
      <c r="L15" s="155"/>
      <c r="M15" s="155"/>
      <c r="N15" s="155"/>
      <c r="O15" s="155"/>
      <c r="P15" s="155"/>
      <c r="Q15" s="155"/>
      <c r="R15" s="156"/>
      <c r="S15" s="142"/>
      <c r="T15" s="132"/>
    </row>
    <row r="16" spans="2:21" ht="57" x14ac:dyDescent="0.25">
      <c r="B16" s="230">
        <v>1</v>
      </c>
      <c r="C16" s="231" t="s">
        <v>99</v>
      </c>
      <c r="D16" s="232" t="s">
        <v>142</v>
      </c>
      <c r="E16" s="233" t="s">
        <v>58</v>
      </c>
      <c r="F16" s="234">
        <v>1</v>
      </c>
      <c r="G16" s="234">
        <v>8</v>
      </c>
      <c r="H16" s="234">
        <f t="shared" ref="H16:H37" si="0">F16*G16</f>
        <v>8</v>
      </c>
      <c r="I16" s="235"/>
      <c r="J16" s="236">
        <f>+J9*H16</f>
        <v>120</v>
      </c>
      <c r="K16" s="236">
        <f>K9*H16</f>
        <v>168</v>
      </c>
      <c r="L16" s="236">
        <f>L9*H16</f>
        <v>176</v>
      </c>
      <c r="M16" s="236">
        <f>M9*H16</f>
        <v>168</v>
      </c>
      <c r="N16" s="236">
        <f>N9*H16</f>
        <v>184</v>
      </c>
      <c r="O16" s="236">
        <f>O9*H16</f>
        <v>160</v>
      </c>
      <c r="P16" s="236">
        <f>P9*H16</f>
        <v>160</v>
      </c>
      <c r="Q16" s="236">
        <f>Q9*H16</f>
        <v>160</v>
      </c>
      <c r="R16" s="236">
        <f>R9*H16</f>
        <v>152</v>
      </c>
      <c r="S16" s="92"/>
      <c r="T16" s="9">
        <f t="shared" ref="T16:T37" si="1">SUM(J16:R16)</f>
        <v>1448</v>
      </c>
    </row>
    <row r="17" spans="2:21" ht="60" customHeight="1" x14ac:dyDescent="0.25">
      <c r="B17" s="230">
        <v>2</v>
      </c>
      <c r="C17" s="239" t="s">
        <v>100</v>
      </c>
      <c r="D17" s="232" t="s">
        <v>142</v>
      </c>
      <c r="E17" s="238" t="s">
        <v>33</v>
      </c>
      <c r="F17" s="237">
        <v>1</v>
      </c>
      <c r="G17" s="237">
        <v>5</v>
      </c>
      <c r="H17" s="237">
        <f t="shared" si="0"/>
        <v>5</v>
      </c>
      <c r="I17" s="235"/>
      <c r="J17" s="236">
        <f>+J9*H17</f>
        <v>75</v>
      </c>
      <c r="K17" s="236">
        <f>K9*H17</f>
        <v>105</v>
      </c>
      <c r="L17" s="236">
        <f>L9*H17</f>
        <v>110</v>
      </c>
      <c r="M17" s="236">
        <f>M9*H17</f>
        <v>105</v>
      </c>
      <c r="N17" s="236">
        <f>N9*H17</f>
        <v>115</v>
      </c>
      <c r="O17" s="236">
        <f>O9*H17</f>
        <v>100</v>
      </c>
      <c r="P17" s="236">
        <f>P9*H17</f>
        <v>100</v>
      </c>
      <c r="Q17" s="236">
        <f>Q9*H17</f>
        <v>100</v>
      </c>
      <c r="R17" s="236">
        <f>R9*H17</f>
        <v>95</v>
      </c>
      <c r="S17" s="92"/>
      <c r="T17" s="9">
        <f t="shared" si="1"/>
        <v>905</v>
      </c>
      <c r="U17" s="23"/>
    </row>
    <row r="18" spans="2:21" ht="45" x14ac:dyDescent="0.25">
      <c r="B18" s="230">
        <v>3</v>
      </c>
      <c r="C18" s="240" t="s">
        <v>28</v>
      </c>
      <c r="D18" s="239" t="s">
        <v>164</v>
      </c>
      <c r="E18" s="238" t="s">
        <v>54</v>
      </c>
      <c r="F18" s="237">
        <v>1</v>
      </c>
      <c r="G18" s="237">
        <v>3</v>
      </c>
      <c r="H18" s="237">
        <f t="shared" si="0"/>
        <v>3</v>
      </c>
      <c r="I18" s="235"/>
      <c r="J18" s="236">
        <f>+J9*H18</f>
        <v>45</v>
      </c>
      <c r="K18" s="236">
        <f>K9*H18</f>
        <v>63</v>
      </c>
      <c r="L18" s="236">
        <f>L9*H18</f>
        <v>66</v>
      </c>
      <c r="M18" s="236">
        <f>M9*H18</f>
        <v>63</v>
      </c>
      <c r="N18" s="236">
        <f>N9*H18</f>
        <v>69</v>
      </c>
      <c r="O18" s="236">
        <f>O9*H18</f>
        <v>60</v>
      </c>
      <c r="P18" s="236">
        <f>P9*H18</f>
        <v>60</v>
      </c>
      <c r="Q18" s="236">
        <f>Q9*H18</f>
        <v>60</v>
      </c>
      <c r="R18" s="236">
        <f>R9*H18</f>
        <v>57</v>
      </c>
      <c r="S18" s="92"/>
      <c r="T18" s="9">
        <f t="shared" si="1"/>
        <v>543</v>
      </c>
      <c r="U18" s="23"/>
    </row>
    <row r="19" spans="2:21" ht="45" x14ac:dyDescent="0.25">
      <c r="B19" s="230">
        <v>4</v>
      </c>
      <c r="C19" s="253" t="s">
        <v>101</v>
      </c>
      <c r="D19" s="258"/>
      <c r="E19" s="254" t="s">
        <v>58</v>
      </c>
      <c r="F19" s="260">
        <v>1</v>
      </c>
      <c r="G19" s="260">
        <v>8</v>
      </c>
      <c r="H19" s="260">
        <f t="shared" si="0"/>
        <v>8</v>
      </c>
      <c r="I19" s="235"/>
      <c r="J19" s="261">
        <f>+J9*H19</f>
        <v>120</v>
      </c>
      <c r="K19" s="261">
        <f>K9*H19</f>
        <v>168</v>
      </c>
      <c r="L19" s="261">
        <f>L9*H19</f>
        <v>176</v>
      </c>
      <c r="M19" s="261">
        <f>M9*H19</f>
        <v>168</v>
      </c>
      <c r="N19" s="261">
        <f>N9*H19</f>
        <v>184</v>
      </c>
      <c r="O19" s="261">
        <f>O9*H19</f>
        <v>160</v>
      </c>
      <c r="P19" s="261">
        <f>P9*H19</f>
        <v>160</v>
      </c>
      <c r="Q19" s="261">
        <f>Q9*H19</f>
        <v>160</v>
      </c>
      <c r="R19" s="261">
        <f>R9*H19</f>
        <v>152</v>
      </c>
      <c r="S19" s="92"/>
      <c r="T19" s="9">
        <f t="shared" si="1"/>
        <v>1448</v>
      </c>
    </row>
    <row r="20" spans="2:21" ht="33.75" customHeight="1" x14ac:dyDescent="0.25">
      <c r="B20" s="252">
        <v>5</v>
      </c>
      <c r="C20" s="231" t="s">
        <v>102</v>
      </c>
      <c r="D20" s="231" t="s">
        <v>123</v>
      </c>
      <c r="E20" s="231" t="s">
        <v>193</v>
      </c>
      <c r="F20" s="234">
        <v>1</v>
      </c>
      <c r="G20" s="234">
        <v>2</v>
      </c>
      <c r="H20" s="234">
        <f t="shared" si="0"/>
        <v>2</v>
      </c>
      <c r="I20" s="263"/>
      <c r="J20" s="236">
        <f>J11*H20</f>
        <v>18</v>
      </c>
      <c r="K20" s="236">
        <f>K11*H20</f>
        <v>24</v>
      </c>
      <c r="L20" s="236">
        <f>L11*H20</f>
        <v>26</v>
      </c>
      <c r="M20" s="236">
        <f>M11*H20</f>
        <v>26</v>
      </c>
      <c r="N20" s="236">
        <f>N11*H20</f>
        <v>26</v>
      </c>
      <c r="O20" s="236">
        <f>O11*H20</f>
        <v>26</v>
      </c>
      <c r="P20" s="236">
        <f>P11*H20</f>
        <v>24</v>
      </c>
      <c r="Q20" s="236">
        <f>Q11*H20</f>
        <v>22</v>
      </c>
      <c r="R20" s="236">
        <f>R11*H20</f>
        <v>24</v>
      </c>
      <c r="S20" s="268"/>
      <c r="T20" s="241">
        <f t="shared" si="1"/>
        <v>216</v>
      </c>
    </row>
    <row r="21" spans="2:21" ht="48" customHeight="1" x14ac:dyDescent="0.25">
      <c r="B21" s="230">
        <v>6</v>
      </c>
      <c r="C21" s="239" t="s">
        <v>103</v>
      </c>
      <c r="D21" s="242"/>
      <c r="E21" s="238" t="s">
        <v>89</v>
      </c>
      <c r="F21" s="237">
        <v>1</v>
      </c>
      <c r="G21" s="237">
        <v>3</v>
      </c>
      <c r="H21" s="237">
        <f t="shared" si="0"/>
        <v>3</v>
      </c>
      <c r="I21" s="235"/>
      <c r="J21" s="262">
        <f>+J11*H21</f>
        <v>27</v>
      </c>
      <c r="K21" s="262">
        <f>+K11*H21</f>
        <v>36</v>
      </c>
      <c r="L21" s="262">
        <f>+L11*H21</f>
        <v>39</v>
      </c>
      <c r="M21" s="262">
        <f>+M11*H21</f>
        <v>39</v>
      </c>
      <c r="N21" s="262">
        <f>+N11*H21</f>
        <v>39</v>
      </c>
      <c r="O21" s="262">
        <f>+O11*H21</f>
        <v>39</v>
      </c>
      <c r="P21" s="262">
        <f>+P11*H21</f>
        <v>36</v>
      </c>
      <c r="Q21" s="262">
        <f>+Q11*H21</f>
        <v>33</v>
      </c>
      <c r="R21" s="262">
        <f>+R11*H21</f>
        <v>36</v>
      </c>
      <c r="S21" s="92"/>
      <c r="T21" s="176">
        <f t="shared" si="1"/>
        <v>324</v>
      </c>
    </row>
    <row r="22" spans="2:21" ht="22.5" x14ac:dyDescent="0.25">
      <c r="B22" s="295">
        <v>7</v>
      </c>
      <c r="C22" s="307" t="s">
        <v>105</v>
      </c>
      <c r="D22" s="243"/>
      <c r="E22" s="238" t="s">
        <v>73</v>
      </c>
      <c r="F22" s="237">
        <v>1</v>
      </c>
      <c r="G22" s="237">
        <v>9</v>
      </c>
      <c r="H22" s="237">
        <f t="shared" si="0"/>
        <v>9</v>
      </c>
      <c r="I22" s="235"/>
      <c r="J22" s="236">
        <f>+J9*H22</f>
        <v>135</v>
      </c>
      <c r="K22" s="236">
        <f>+K9*H22</f>
        <v>189</v>
      </c>
      <c r="L22" s="236">
        <f>L9*H22</f>
        <v>198</v>
      </c>
      <c r="M22" s="236">
        <f>M9*H22</f>
        <v>189</v>
      </c>
      <c r="N22" s="236">
        <f>N9*H22</f>
        <v>207</v>
      </c>
      <c r="O22" s="236">
        <f>O9*H22</f>
        <v>180</v>
      </c>
      <c r="P22" s="236">
        <f>P9*H22</f>
        <v>180</v>
      </c>
      <c r="Q22" s="236">
        <f>Q9*H22</f>
        <v>180</v>
      </c>
      <c r="R22" s="236">
        <f>R9*H22</f>
        <v>171</v>
      </c>
      <c r="S22" s="92"/>
      <c r="T22" s="9">
        <f t="shared" si="1"/>
        <v>1629</v>
      </c>
    </row>
    <row r="23" spans="2:21" ht="22.5" x14ac:dyDescent="0.25">
      <c r="B23" s="296"/>
      <c r="C23" s="308"/>
      <c r="D23" s="243" t="s">
        <v>119</v>
      </c>
      <c r="E23" s="238" t="s">
        <v>74</v>
      </c>
      <c r="F23" s="237">
        <v>1</v>
      </c>
      <c r="G23" s="237">
        <v>6</v>
      </c>
      <c r="H23" s="237">
        <f t="shared" si="0"/>
        <v>6</v>
      </c>
      <c r="I23" s="235"/>
      <c r="J23" s="236">
        <f>+J9*H23</f>
        <v>90</v>
      </c>
      <c r="K23" s="236">
        <f>K9*H23</f>
        <v>126</v>
      </c>
      <c r="L23" s="236">
        <f>L9*H23</f>
        <v>132</v>
      </c>
      <c r="M23" s="236">
        <f>M9*H23</f>
        <v>126</v>
      </c>
      <c r="N23" s="236">
        <f>N9*H23</f>
        <v>138</v>
      </c>
      <c r="O23" s="236">
        <f>O9*H23</f>
        <v>120</v>
      </c>
      <c r="P23" s="236">
        <f>P9*H23</f>
        <v>120</v>
      </c>
      <c r="Q23" s="236">
        <f>Q9*H23</f>
        <v>120</v>
      </c>
      <c r="R23" s="236">
        <f>R9*H23</f>
        <v>114</v>
      </c>
      <c r="S23" s="92"/>
      <c r="T23" s="9">
        <f t="shared" si="1"/>
        <v>1086</v>
      </c>
    </row>
    <row r="24" spans="2:21" ht="22.5" x14ac:dyDescent="0.25">
      <c r="B24" s="297"/>
      <c r="C24" s="309"/>
      <c r="D24" s="239"/>
      <c r="E24" s="238" t="s">
        <v>75</v>
      </c>
      <c r="F24" s="237">
        <v>1</v>
      </c>
      <c r="G24" s="237">
        <v>4</v>
      </c>
      <c r="H24" s="237">
        <f t="shared" si="0"/>
        <v>4</v>
      </c>
      <c r="I24" s="235"/>
      <c r="J24" s="236">
        <f>+J10*H24</f>
        <v>12</v>
      </c>
      <c r="K24" s="236">
        <f>+K10*H24</f>
        <v>16</v>
      </c>
      <c r="L24" s="236">
        <f>L10*H24</f>
        <v>16</v>
      </c>
      <c r="M24" s="236">
        <f>M10*H24</f>
        <v>20</v>
      </c>
      <c r="N24" s="236">
        <f>N10*H24</f>
        <v>16</v>
      </c>
      <c r="O24" s="236">
        <f>O10*H24</f>
        <v>16</v>
      </c>
      <c r="P24" s="236">
        <f>P10*H24</f>
        <v>16</v>
      </c>
      <c r="Q24" s="236">
        <f>Q10*H24</f>
        <v>16</v>
      </c>
      <c r="R24" s="236">
        <f>R10*H24</f>
        <v>20</v>
      </c>
      <c r="S24" s="92"/>
      <c r="T24" s="9">
        <f t="shared" si="1"/>
        <v>148</v>
      </c>
    </row>
    <row r="25" spans="2:21" ht="34.5" x14ac:dyDescent="0.25">
      <c r="B25" s="230">
        <v>8</v>
      </c>
      <c r="C25" s="239" t="s">
        <v>104</v>
      </c>
      <c r="D25" s="242" t="s">
        <v>122</v>
      </c>
      <c r="E25" s="238" t="s">
        <v>54</v>
      </c>
      <c r="F25" s="237">
        <v>1</v>
      </c>
      <c r="G25" s="237">
        <v>3</v>
      </c>
      <c r="H25" s="237">
        <f t="shared" si="0"/>
        <v>3</v>
      </c>
      <c r="I25" s="235"/>
      <c r="J25" s="236">
        <f>+J9*H25</f>
        <v>45</v>
      </c>
      <c r="K25" s="236">
        <f>+K9*H25</f>
        <v>63</v>
      </c>
      <c r="L25" s="236">
        <f>L9*H25</f>
        <v>66</v>
      </c>
      <c r="M25" s="236">
        <f>M9*H25</f>
        <v>63</v>
      </c>
      <c r="N25" s="236">
        <f>N9*H25</f>
        <v>69</v>
      </c>
      <c r="O25" s="236">
        <f>O9*H25</f>
        <v>60</v>
      </c>
      <c r="P25" s="236">
        <f>P9*H25</f>
        <v>60</v>
      </c>
      <c r="Q25" s="236">
        <f>Q9*H25</f>
        <v>60</v>
      </c>
      <c r="R25" s="236">
        <f>R9*H25</f>
        <v>57</v>
      </c>
      <c r="S25" s="92"/>
      <c r="T25" s="9">
        <f t="shared" si="1"/>
        <v>543</v>
      </c>
    </row>
    <row r="26" spans="2:21" ht="33.75" x14ac:dyDescent="0.25">
      <c r="B26" s="230">
        <v>9</v>
      </c>
      <c r="C26" s="239" t="s">
        <v>106</v>
      </c>
      <c r="D26" s="239" t="s">
        <v>120</v>
      </c>
      <c r="E26" s="238" t="s">
        <v>55</v>
      </c>
      <c r="F26" s="237">
        <v>1</v>
      </c>
      <c r="G26" s="237">
        <v>2</v>
      </c>
      <c r="H26" s="237">
        <f t="shared" si="0"/>
        <v>2</v>
      </c>
      <c r="I26" s="235"/>
      <c r="J26" s="236">
        <f>+J9*H26</f>
        <v>30</v>
      </c>
      <c r="K26" s="236">
        <f>K9*H26</f>
        <v>42</v>
      </c>
      <c r="L26" s="236">
        <f>L9*H26</f>
        <v>44</v>
      </c>
      <c r="M26" s="236">
        <f>M9*H26</f>
        <v>42</v>
      </c>
      <c r="N26" s="236">
        <f>N9*H26</f>
        <v>46</v>
      </c>
      <c r="O26" s="236">
        <f>O9*H26</f>
        <v>40</v>
      </c>
      <c r="P26" s="236">
        <f>P9*H26</f>
        <v>40</v>
      </c>
      <c r="Q26" s="236">
        <f>Q9*H26</f>
        <v>40</v>
      </c>
      <c r="R26" s="236">
        <f>R9*H26</f>
        <v>38</v>
      </c>
      <c r="S26" s="92"/>
      <c r="T26" s="9">
        <f t="shared" si="1"/>
        <v>362</v>
      </c>
    </row>
    <row r="27" spans="2:21" ht="34.5" x14ac:dyDescent="0.25">
      <c r="B27" s="295">
        <v>10</v>
      </c>
      <c r="C27" s="239" t="s">
        <v>107</v>
      </c>
      <c r="D27" s="242" t="s">
        <v>121</v>
      </c>
      <c r="E27" s="238" t="s">
        <v>55</v>
      </c>
      <c r="F27" s="237">
        <v>1</v>
      </c>
      <c r="G27" s="237">
        <v>2</v>
      </c>
      <c r="H27" s="237">
        <f t="shared" si="0"/>
        <v>2</v>
      </c>
      <c r="I27" s="235"/>
      <c r="J27" s="236">
        <f>+J9*H27</f>
        <v>30</v>
      </c>
      <c r="K27" s="236">
        <f>K9*H27</f>
        <v>42</v>
      </c>
      <c r="L27" s="236">
        <f>L9*H27</f>
        <v>44</v>
      </c>
      <c r="M27" s="236">
        <f>M9*H27</f>
        <v>42</v>
      </c>
      <c r="N27" s="236">
        <f>N9*H27</f>
        <v>46</v>
      </c>
      <c r="O27" s="236">
        <f>O9*H27</f>
        <v>40</v>
      </c>
      <c r="P27" s="236">
        <f>P9*H27</f>
        <v>40</v>
      </c>
      <c r="Q27" s="236">
        <f>Q9*H27</f>
        <v>40</v>
      </c>
      <c r="R27" s="236">
        <f>R9*H27</f>
        <v>38</v>
      </c>
      <c r="S27" s="92"/>
      <c r="T27" s="9">
        <f t="shared" si="1"/>
        <v>362</v>
      </c>
    </row>
    <row r="28" spans="2:21" ht="22.5" x14ac:dyDescent="0.25">
      <c r="B28" s="296">
        <v>9.6923076923076898</v>
      </c>
      <c r="C28" s="244" t="s">
        <v>108</v>
      </c>
      <c r="D28" s="239" t="s">
        <v>165</v>
      </c>
      <c r="E28" s="238" t="s">
        <v>54</v>
      </c>
      <c r="F28" s="237">
        <v>1</v>
      </c>
      <c r="G28" s="237">
        <v>3</v>
      </c>
      <c r="H28" s="237">
        <f t="shared" si="0"/>
        <v>3</v>
      </c>
      <c r="I28" s="235"/>
      <c r="J28" s="236">
        <f>+J9*H28</f>
        <v>45</v>
      </c>
      <c r="K28" s="236">
        <f>K9*H28</f>
        <v>63</v>
      </c>
      <c r="L28" s="236">
        <f>L9*H28</f>
        <v>66</v>
      </c>
      <c r="M28" s="236">
        <f>M9*H28</f>
        <v>63</v>
      </c>
      <c r="N28" s="236">
        <f>N9*H28</f>
        <v>69</v>
      </c>
      <c r="O28" s="236">
        <f>O9*H28</f>
        <v>60</v>
      </c>
      <c r="P28" s="236">
        <f>P9*H28</f>
        <v>60</v>
      </c>
      <c r="Q28" s="236">
        <f>Q9*H28</f>
        <v>60</v>
      </c>
      <c r="R28" s="236">
        <f>R9*H28</f>
        <v>57</v>
      </c>
      <c r="S28" s="92"/>
      <c r="T28" s="9">
        <f t="shared" si="1"/>
        <v>543</v>
      </c>
    </row>
    <row r="29" spans="2:21" ht="36" customHeight="1" x14ac:dyDescent="0.25">
      <c r="B29" s="297">
        <v>10.153846153846199</v>
      </c>
      <c r="C29" s="240" t="s">
        <v>109</v>
      </c>
      <c r="D29" s="239"/>
      <c r="E29" s="238" t="s">
        <v>60</v>
      </c>
      <c r="F29" s="237">
        <v>1</v>
      </c>
      <c r="G29" s="237">
        <v>7</v>
      </c>
      <c r="H29" s="237">
        <f t="shared" si="0"/>
        <v>7</v>
      </c>
      <c r="I29" s="235"/>
      <c r="J29" s="236">
        <f>+J9*H29</f>
        <v>105</v>
      </c>
      <c r="K29" s="236">
        <f>K9*H29</f>
        <v>147</v>
      </c>
      <c r="L29" s="236">
        <f>L9*H29</f>
        <v>154</v>
      </c>
      <c r="M29" s="236">
        <f>M9*H29</f>
        <v>147</v>
      </c>
      <c r="N29" s="236">
        <f>N9*H29</f>
        <v>161</v>
      </c>
      <c r="O29" s="236">
        <f>O9*H29</f>
        <v>140</v>
      </c>
      <c r="P29" s="236">
        <f>P9*H29</f>
        <v>140</v>
      </c>
      <c r="Q29" s="236">
        <f>Q9*H29</f>
        <v>140</v>
      </c>
      <c r="R29" s="236">
        <f>R9*H29</f>
        <v>133</v>
      </c>
      <c r="S29" s="92"/>
      <c r="T29" s="9">
        <f t="shared" si="1"/>
        <v>1267</v>
      </c>
    </row>
    <row r="30" spans="2:21" ht="23.25" x14ac:dyDescent="0.25">
      <c r="B30" s="230">
        <v>11</v>
      </c>
      <c r="C30" s="245" t="s">
        <v>110</v>
      </c>
      <c r="D30" s="246" t="s">
        <v>98</v>
      </c>
      <c r="E30" s="238" t="s">
        <v>60</v>
      </c>
      <c r="F30" s="237">
        <v>1</v>
      </c>
      <c r="G30" s="237">
        <v>7</v>
      </c>
      <c r="H30" s="237">
        <f t="shared" si="0"/>
        <v>7</v>
      </c>
      <c r="I30" s="235"/>
      <c r="J30" s="236">
        <f>+J9*H30</f>
        <v>105</v>
      </c>
      <c r="K30" s="236">
        <f>K9*H30</f>
        <v>147</v>
      </c>
      <c r="L30" s="236">
        <f>L9*H30</f>
        <v>154</v>
      </c>
      <c r="M30" s="236">
        <f>M9*H30</f>
        <v>147</v>
      </c>
      <c r="N30" s="236">
        <f>N9*H30</f>
        <v>161</v>
      </c>
      <c r="O30" s="236">
        <f>O9*H30</f>
        <v>140</v>
      </c>
      <c r="P30" s="236">
        <f>P9*H30</f>
        <v>140</v>
      </c>
      <c r="Q30" s="236">
        <f>Q9*H30</f>
        <v>140</v>
      </c>
      <c r="R30" s="236">
        <f>R9*H30</f>
        <v>133</v>
      </c>
      <c r="S30" s="92"/>
      <c r="T30" s="9">
        <f t="shared" si="1"/>
        <v>1267</v>
      </c>
    </row>
    <row r="31" spans="2:21" ht="57" x14ac:dyDescent="0.25">
      <c r="B31" s="230">
        <v>12</v>
      </c>
      <c r="C31" s="231" t="s">
        <v>111</v>
      </c>
      <c r="D31" s="232" t="s">
        <v>142</v>
      </c>
      <c r="E31" s="238" t="s">
        <v>76</v>
      </c>
      <c r="F31" s="237">
        <v>1</v>
      </c>
      <c r="G31" s="237">
        <v>1</v>
      </c>
      <c r="H31" s="237">
        <f t="shared" si="0"/>
        <v>1</v>
      </c>
      <c r="I31" s="235"/>
      <c r="J31" s="236">
        <f>+J9*H31</f>
        <v>15</v>
      </c>
      <c r="K31" s="236">
        <f>K9*H31</f>
        <v>21</v>
      </c>
      <c r="L31" s="236">
        <f>L9*H31</f>
        <v>22</v>
      </c>
      <c r="M31" s="236">
        <f>M9*H31</f>
        <v>21</v>
      </c>
      <c r="N31" s="236">
        <f>N9*H31</f>
        <v>23</v>
      </c>
      <c r="O31" s="236">
        <f>O9*H31</f>
        <v>20</v>
      </c>
      <c r="P31" s="236">
        <f>P9*H31</f>
        <v>20</v>
      </c>
      <c r="Q31" s="236">
        <f>Q9*H31</f>
        <v>20</v>
      </c>
      <c r="R31" s="236">
        <f>R9*H31</f>
        <v>19</v>
      </c>
      <c r="S31" s="92"/>
      <c r="T31" s="9">
        <f t="shared" si="1"/>
        <v>181</v>
      </c>
    </row>
    <row r="32" spans="2:21" ht="22.5" x14ac:dyDescent="0.25">
      <c r="B32" s="295">
        <v>13</v>
      </c>
      <c r="C32" s="239" t="s">
        <v>112</v>
      </c>
      <c r="D32" s="242"/>
      <c r="E32" s="238" t="s">
        <v>76</v>
      </c>
      <c r="F32" s="237">
        <v>1</v>
      </c>
      <c r="G32" s="237">
        <v>1</v>
      </c>
      <c r="H32" s="237">
        <f t="shared" si="0"/>
        <v>1</v>
      </c>
      <c r="I32" s="235"/>
      <c r="J32" s="236">
        <f>+J9*H32</f>
        <v>15</v>
      </c>
      <c r="K32" s="236">
        <f>K9*H32</f>
        <v>21</v>
      </c>
      <c r="L32" s="236">
        <f>L9*H32</f>
        <v>22</v>
      </c>
      <c r="M32" s="236">
        <f>M9*H32</f>
        <v>21</v>
      </c>
      <c r="N32" s="236">
        <f>N9*H32</f>
        <v>23</v>
      </c>
      <c r="O32" s="236">
        <f>O9*H32</f>
        <v>20</v>
      </c>
      <c r="P32" s="236">
        <f>P9*H32</f>
        <v>20</v>
      </c>
      <c r="Q32" s="236">
        <f>Q9*H32</f>
        <v>20</v>
      </c>
      <c r="R32" s="236">
        <f>R9*H32</f>
        <v>19</v>
      </c>
      <c r="S32" s="92"/>
      <c r="T32" s="9">
        <f t="shared" si="1"/>
        <v>181</v>
      </c>
    </row>
    <row r="33" spans="2:20" ht="22.5" x14ac:dyDescent="0.25">
      <c r="B33" s="296">
        <v>12</v>
      </c>
      <c r="C33" s="240" t="s">
        <v>113</v>
      </c>
      <c r="D33" s="242"/>
      <c r="E33" s="238" t="s">
        <v>77</v>
      </c>
      <c r="F33" s="237">
        <v>1</v>
      </c>
      <c r="G33" s="237">
        <v>2</v>
      </c>
      <c r="H33" s="237">
        <f t="shared" si="0"/>
        <v>2</v>
      </c>
      <c r="I33" s="235"/>
      <c r="J33" s="236">
        <f>+J9*H33</f>
        <v>30</v>
      </c>
      <c r="K33" s="236">
        <f>K9*H33</f>
        <v>42</v>
      </c>
      <c r="L33" s="236">
        <f>L9*H33</f>
        <v>44</v>
      </c>
      <c r="M33" s="236">
        <f>M9*H33</f>
        <v>42</v>
      </c>
      <c r="N33" s="236">
        <f>N9*H33</f>
        <v>46</v>
      </c>
      <c r="O33" s="236">
        <f>O9*H33</f>
        <v>40</v>
      </c>
      <c r="P33" s="236">
        <f>P9*H33</f>
        <v>40</v>
      </c>
      <c r="Q33" s="236">
        <f>Q9*H33</f>
        <v>40</v>
      </c>
      <c r="R33" s="236">
        <f>R9*H33</f>
        <v>38</v>
      </c>
      <c r="S33" s="92"/>
      <c r="T33" s="28">
        <f t="shared" si="1"/>
        <v>362</v>
      </c>
    </row>
    <row r="34" spans="2:20" ht="22.5" x14ac:dyDescent="0.25">
      <c r="B34" s="297">
        <v>12.461538461538501</v>
      </c>
      <c r="C34" s="240" t="s">
        <v>114</v>
      </c>
      <c r="D34" s="239"/>
      <c r="E34" s="238" t="s">
        <v>33</v>
      </c>
      <c r="F34" s="237">
        <v>1</v>
      </c>
      <c r="G34" s="237">
        <v>5</v>
      </c>
      <c r="H34" s="237">
        <f t="shared" si="0"/>
        <v>5</v>
      </c>
      <c r="I34" s="235"/>
      <c r="J34" s="236">
        <f>+J9*H34</f>
        <v>75</v>
      </c>
      <c r="K34" s="236">
        <f>K9*H34</f>
        <v>105</v>
      </c>
      <c r="L34" s="236">
        <f>L9*H34</f>
        <v>110</v>
      </c>
      <c r="M34" s="236">
        <f>M9*H34</f>
        <v>105</v>
      </c>
      <c r="N34" s="236">
        <f>N9*H34</f>
        <v>115</v>
      </c>
      <c r="O34" s="236">
        <f>O9*H34</f>
        <v>100</v>
      </c>
      <c r="P34" s="236">
        <f>P9*H34</f>
        <v>100</v>
      </c>
      <c r="Q34" s="236">
        <f>Q9*H34</f>
        <v>100</v>
      </c>
      <c r="R34" s="236">
        <f>R9*H34</f>
        <v>95</v>
      </c>
      <c r="S34" s="92"/>
      <c r="T34" s="3">
        <f t="shared" si="1"/>
        <v>905</v>
      </c>
    </row>
    <row r="35" spans="2:20" ht="22.5" x14ac:dyDescent="0.25">
      <c r="B35" s="230">
        <v>14</v>
      </c>
      <c r="C35" s="240" t="s">
        <v>115</v>
      </c>
      <c r="D35" s="239" t="s">
        <v>97</v>
      </c>
      <c r="E35" s="238" t="s">
        <v>56</v>
      </c>
      <c r="F35" s="237">
        <v>1</v>
      </c>
      <c r="G35" s="237">
        <v>4</v>
      </c>
      <c r="H35" s="237">
        <f t="shared" si="0"/>
        <v>4</v>
      </c>
      <c r="I35" s="235"/>
      <c r="J35" s="236">
        <f>+J9*H35</f>
        <v>60</v>
      </c>
      <c r="K35" s="236">
        <f>+K9*H35</f>
        <v>84</v>
      </c>
      <c r="L35" s="236">
        <f>L9*H35</f>
        <v>88</v>
      </c>
      <c r="M35" s="236">
        <f>M9*H35</f>
        <v>84</v>
      </c>
      <c r="N35" s="236">
        <f>N9*H35</f>
        <v>92</v>
      </c>
      <c r="O35" s="236">
        <f>O9*H35</f>
        <v>80</v>
      </c>
      <c r="P35" s="236">
        <f>P9*H35</f>
        <v>80</v>
      </c>
      <c r="Q35" s="236">
        <f>Q9*H35</f>
        <v>80</v>
      </c>
      <c r="R35" s="236">
        <f>R9*H35</f>
        <v>76</v>
      </c>
      <c r="S35" s="92"/>
      <c r="T35" s="3">
        <f t="shared" si="1"/>
        <v>724</v>
      </c>
    </row>
    <row r="36" spans="2:20" ht="22.5" x14ac:dyDescent="0.25">
      <c r="B36" s="230">
        <v>15</v>
      </c>
      <c r="C36" s="240" t="s">
        <v>116</v>
      </c>
      <c r="D36" s="239"/>
      <c r="E36" s="238" t="s">
        <v>54</v>
      </c>
      <c r="F36" s="237">
        <v>1</v>
      </c>
      <c r="G36" s="237">
        <v>3</v>
      </c>
      <c r="H36" s="237">
        <f t="shared" si="0"/>
        <v>3</v>
      </c>
      <c r="I36" s="235"/>
      <c r="J36" s="236">
        <f>+J9*H36</f>
        <v>45</v>
      </c>
      <c r="K36" s="236">
        <f>K9*H36</f>
        <v>63</v>
      </c>
      <c r="L36" s="236">
        <f>L9*H36</f>
        <v>66</v>
      </c>
      <c r="M36" s="236">
        <f>M9*H36</f>
        <v>63</v>
      </c>
      <c r="N36" s="236">
        <f>N9*H36</f>
        <v>69</v>
      </c>
      <c r="O36" s="236">
        <f>O9*H36</f>
        <v>60</v>
      </c>
      <c r="P36" s="236">
        <f>P9*H36</f>
        <v>60</v>
      </c>
      <c r="Q36" s="236">
        <f>Q9*H36</f>
        <v>60</v>
      </c>
      <c r="R36" s="236">
        <f>R9*H36</f>
        <v>57</v>
      </c>
      <c r="S36" s="92"/>
      <c r="T36" s="37">
        <f t="shared" si="1"/>
        <v>543</v>
      </c>
    </row>
    <row r="37" spans="2:20" ht="22.5" x14ac:dyDescent="0.25">
      <c r="B37" s="247">
        <v>16</v>
      </c>
      <c r="C37" s="240" t="s">
        <v>117</v>
      </c>
      <c r="D37" s="239" t="s">
        <v>118</v>
      </c>
      <c r="E37" s="238" t="s">
        <v>33</v>
      </c>
      <c r="F37" s="237">
        <v>1</v>
      </c>
      <c r="G37" s="237">
        <v>5</v>
      </c>
      <c r="H37" s="237">
        <f t="shared" si="0"/>
        <v>5</v>
      </c>
      <c r="I37" s="235"/>
      <c r="J37" s="236">
        <f>+J9*H37</f>
        <v>75</v>
      </c>
      <c r="K37" s="236">
        <f>+K9*H37</f>
        <v>105</v>
      </c>
      <c r="L37" s="236">
        <f>L9*H37</f>
        <v>110</v>
      </c>
      <c r="M37" s="236">
        <f>M9*H37</f>
        <v>105</v>
      </c>
      <c r="N37" s="236">
        <f>N9*H37</f>
        <v>115</v>
      </c>
      <c r="O37" s="236">
        <f>O9*H37</f>
        <v>100</v>
      </c>
      <c r="P37" s="236">
        <f>P9*H37</f>
        <v>100</v>
      </c>
      <c r="Q37" s="236">
        <f>Q9*H37</f>
        <v>100</v>
      </c>
      <c r="R37" s="236">
        <f>R9*H37</f>
        <v>95</v>
      </c>
      <c r="S37" s="92"/>
      <c r="T37" s="4">
        <f t="shared" si="1"/>
        <v>905</v>
      </c>
    </row>
    <row r="38" spans="2:20" x14ac:dyDescent="0.25">
      <c r="B38" s="72"/>
      <c r="C38" s="193"/>
      <c r="D38" s="193"/>
      <c r="E38" s="194"/>
      <c r="F38" s="1">
        <f>SUM(F16:F37)</f>
        <v>22</v>
      </c>
      <c r="G38" s="299" t="s">
        <v>14</v>
      </c>
      <c r="H38" s="300"/>
      <c r="I38" s="140"/>
      <c r="J38" s="38">
        <f t="shared" ref="J38:R38" si="2">SUM(J16:J37)</f>
        <v>1317</v>
      </c>
      <c r="K38" s="27">
        <f t="shared" si="2"/>
        <v>1840</v>
      </c>
      <c r="L38" s="27">
        <f t="shared" si="2"/>
        <v>1929</v>
      </c>
      <c r="M38" s="27">
        <f t="shared" si="2"/>
        <v>1849</v>
      </c>
      <c r="N38" s="27">
        <f t="shared" si="2"/>
        <v>2013</v>
      </c>
      <c r="O38" s="27">
        <f t="shared" si="2"/>
        <v>1761</v>
      </c>
      <c r="P38" s="27">
        <f t="shared" si="2"/>
        <v>1756</v>
      </c>
      <c r="Q38" s="27">
        <f t="shared" si="2"/>
        <v>1751</v>
      </c>
      <c r="R38" s="27">
        <f t="shared" si="2"/>
        <v>1676</v>
      </c>
      <c r="S38" s="117"/>
      <c r="T38" s="160">
        <f>SUM(T16:T37)</f>
        <v>15892</v>
      </c>
    </row>
    <row r="40" spans="2:20" ht="33" customHeight="1" x14ac:dyDescent="0.25">
      <c r="B40" s="74" t="s">
        <v>9</v>
      </c>
      <c r="C40" s="46" t="s">
        <v>32</v>
      </c>
      <c r="D40" s="46" t="s">
        <v>96</v>
      </c>
      <c r="E40" s="75" t="s">
        <v>1</v>
      </c>
      <c r="F40" s="76" t="s">
        <v>2</v>
      </c>
      <c r="G40" s="76" t="s">
        <v>3</v>
      </c>
      <c r="H40" s="76" t="s">
        <v>4</v>
      </c>
      <c r="I40" s="140"/>
      <c r="J40" s="64" t="s">
        <v>37</v>
      </c>
      <c r="K40" s="64" t="s">
        <v>38</v>
      </c>
      <c r="L40" s="64" t="s">
        <v>39</v>
      </c>
      <c r="M40" s="64" t="s">
        <v>40</v>
      </c>
      <c r="N40" s="64" t="s">
        <v>41</v>
      </c>
      <c r="O40" s="64" t="s">
        <v>42</v>
      </c>
      <c r="P40" s="64" t="s">
        <v>43</v>
      </c>
      <c r="Q40" s="64" t="s">
        <v>5</v>
      </c>
      <c r="R40" s="79" t="s">
        <v>44</v>
      </c>
      <c r="S40" s="142"/>
      <c r="T40" s="151" t="s">
        <v>12</v>
      </c>
    </row>
    <row r="41" spans="2:20" s="56" customFormat="1" ht="18" customHeight="1" x14ac:dyDescent="0.25">
      <c r="B41" s="147"/>
      <c r="C41" s="157" t="s">
        <v>59</v>
      </c>
      <c r="D41" s="55"/>
      <c r="E41" s="29"/>
      <c r="F41" s="148"/>
      <c r="G41" s="148"/>
      <c r="H41" s="148"/>
      <c r="I41" s="140"/>
      <c r="J41" s="54"/>
      <c r="K41" s="54"/>
      <c r="L41" s="54"/>
      <c r="M41" s="54"/>
      <c r="N41" s="54"/>
      <c r="O41" s="54"/>
      <c r="P41" s="54"/>
      <c r="Q41" s="54"/>
      <c r="R41" s="54"/>
      <c r="S41" s="143"/>
      <c r="T41" s="65"/>
    </row>
    <row r="42" spans="2:20" ht="22.5" x14ac:dyDescent="0.25">
      <c r="B42" s="304">
        <v>17</v>
      </c>
      <c r="C42" s="292" t="s">
        <v>143</v>
      </c>
      <c r="D42" s="301" t="s">
        <v>155</v>
      </c>
      <c r="E42" s="238" t="s">
        <v>65</v>
      </c>
      <c r="F42" s="237">
        <v>1</v>
      </c>
      <c r="G42" s="237">
        <v>4</v>
      </c>
      <c r="H42" s="237">
        <v>4</v>
      </c>
      <c r="I42" s="235"/>
      <c r="J42" s="236">
        <f>+J9*H42</f>
        <v>60</v>
      </c>
      <c r="K42" s="236">
        <f t="shared" ref="K42:R42" si="3">$H$42*K9</f>
        <v>84</v>
      </c>
      <c r="L42" s="236">
        <f t="shared" si="3"/>
        <v>88</v>
      </c>
      <c r="M42" s="236">
        <f t="shared" si="3"/>
        <v>84</v>
      </c>
      <c r="N42" s="236">
        <f t="shared" si="3"/>
        <v>92</v>
      </c>
      <c r="O42" s="236">
        <f t="shared" si="3"/>
        <v>80</v>
      </c>
      <c r="P42" s="236">
        <f t="shared" si="3"/>
        <v>80</v>
      </c>
      <c r="Q42" s="236">
        <f t="shared" si="3"/>
        <v>80</v>
      </c>
      <c r="R42" s="236">
        <f t="shared" si="3"/>
        <v>76</v>
      </c>
      <c r="S42" s="92"/>
      <c r="T42" s="41">
        <f t="shared" ref="T42:T58" si="4">SUM(J42:R42)</f>
        <v>724</v>
      </c>
    </row>
    <row r="43" spans="2:20" ht="22.5" x14ac:dyDescent="0.25">
      <c r="B43" s="304"/>
      <c r="C43" s="293"/>
      <c r="D43" s="301"/>
      <c r="E43" s="238" t="s">
        <v>66</v>
      </c>
      <c r="F43" s="237">
        <v>1</v>
      </c>
      <c r="G43" s="237">
        <v>3</v>
      </c>
      <c r="H43" s="237">
        <v>3</v>
      </c>
      <c r="I43" s="235"/>
      <c r="J43" s="236">
        <f>+J10*H43</f>
        <v>9</v>
      </c>
      <c r="K43" s="236">
        <f t="shared" ref="K43:R43" si="5">$H$43*K10</f>
        <v>12</v>
      </c>
      <c r="L43" s="236">
        <f t="shared" si="5"/>
        <v>12</v>
      </c>
      <c r="M43" s="236">
        <f t="shared" si="5"/>
        <v>15</v>
      </c>
      <c r="N43" s="236">
        <f t="shared" si="5"/>
        <v>12</v>
      </c>
      <c r="O43" s="236">
        <f t="shared" si="5"/>
        <v>12</v>
      </c>
      <c r="P43" s="236">
        <f t="shared" si="5"/>
        <v>12</v>
      </c>
      <c r="Q43" s="236">
        <f t="shared" si="5"/>
        <v>12</v>
      </c>
      <c r="R43" s="236">
        <f t="shared" si="5"/>
        <v>15</v>
      </c>
      <c r="S43" s="92"/>
      <c r="T43" s="48">
        <f t="shared" si="4"/>
        <v>111</v>
      </c>
    </row>
    <row r="44" spans="2:20" ht="22.5" x14ac:dyDescent="0.25">
      <c r="B44" s="304">
        <v>18</v>
      </c>
      <c r="C44" s="292" t="s">
        <v>144</v>
      </c>
      <c r="D44" s="302" t="s">
        <v>156</v>
      </c>
      <c r="E44" s="238" t="s">
        <v>60</v>
      </c>
      <c r="F44" s="237">
        <v>1</v>
      </c>
      <c r="G44" s="237">
        <v>7</v>
      </c>
      <c r="H44" s="237">
        <v>7</v>
      </c>
      <c r="I44" s="235"/>
      <c r="J44" s="236">
        <f>+J9*H44</f>
        <v>105</v>
      </c>
      <c r="K44" s="236">
        <f>+K9*H44</f>
        <v>147</v>
      </c>
      <c r="L44" s="236">
        <f t="shared" ref="L44:R44" si="6">$H$44*L9</f>
        <v>154</v>
      </c>
      <c r="M44" s="236">
        <f t="shared" si="6"/>
        <v>147</v>
      </c>
      <c r="N44" s="236">
        <f t="shared" si="6"/>
        <v>161</v>
      </c>
      <c r="O44" s="236">
        <f t="shared" si="6"/>
        <v>140</v>
      </c>
      <c r="P44" s="236">
        <f t="shared" si="6"/>
        <v>140</v>
      </c>
      <c r="Q44" s="236">
        <f t="shared" si="6"/>
        <v>140</v>
      </c>
      <c r="R44" s="236">
        <f t="shared" si="6"/>
        <v>133</v>
      </c>
      <c r="S44" s="92"/>
      <c r="T44" s="48">
        <f t="shared" si="4"/>
        <v>1267</v>
      </c>
    </row>
    <row r="45" spans="2:20" ht="22.5" x14ac:dyDescent="0.25">
      <c r="B45" s="304"/>
      <c r="C45" s="293"/>
      <c r="D45" s="303"/>
      <c r="E45" s="238" t="s">
        <v>67</v>
      </c>
      <c r="F45" s="237">
        <v>1</v>
      </c>
      <c r="G45" s="237">
        <v>6</v>
      </c>
      <c r="H45" s="237">
        <v>6</v>
      </c>
      <c r="I45" s="235"/>
      <c r="J45" s="236">
        <f>+J9*H45</f>
        <v>90</v>
      </c>
      <c r="K45" s="236">
        <f>+K9*H45</f>
        <v>126</v>
      </c>
      <c r="L45" s="236">
        <f t="shared" ref="L45:R45" si="7">$H$45*L9</f>
        <v>132</v>
      </c>
      <c r="M45" s="236">
        <f t="shared" si="7"/>
        <v>126</v>
      </c>
      <c r="N45" s="236">
        <f t="shared" si="7"/>
        <v>138</v>
      </c>
      <c r="O45" s="236">
        <f t="shared" si="7"/>
        <v>120</v>
      </c>
      <c r="P45" s="236">
        <f t="shared" si="7"/>
        <v>120</v>
      </c>
      <c r="Q45" s="236">
        <f t="shared" si="7"/>
        <v>120</v>
      </c>
      <c r="R45" s="236">
        <f t="shared" si="7"/>
        <v>114</v>
      </c>
      <c r="S45" s="92"/>
      <c r="T45" s="48">
        <f t="shared" si="4"/>
        <v>1086</v>
      </c>
    </row>
    <row r="46" spans="2:20" ht="22.5" x14ac:dyDescent="0.25">
      <c r="B46" s="313">
        <v>19</v>
      </c>
      <c r="C46" s="292" t="s">
        <v>168</v>
      </c>
      <c r="D46" s="292" t="s">
        <v>169</v>
      </c>
      <c r="E46" s="238" t="s">
        <v>91</v>
      </c>
      <c r="F46" s="237">
        <v>1</v>
      </c>
      <c r="G46" s="237">
        <v>8</v>
      </c>
      <c r="H46" s="237">
        <f t="shared" ref="H46:H47" si="8">F46*G46</f>
        <v>8</v>
      </c>
      <c r="I46" s="235"/>
      <c r="J46" s="236">
        <v>0</v>
      </c>
      <c r="K46" s="236">
        <v>0</v>
      </c>
      <c r="L46" s="250">
        <f>L9*H46</f>
        <v>176</v>
      </c>
      <c r="M46" s="250">
        <f>M9*H46</f>
        <v>168</v>
      </c>
      <c r="N46" s="250">
        <f>N9*H46</f>
        <v>184</v>
      </c>
      <c r="O46" s="250">
        <f>O9*H46</f>
        <v>160</v>
      </c>
      <c r="P46" s="250">
        <f>P9*H46</f>
        <v>160</v>
      </c>
      <c r="Q46" s="250">
        <f>Q9*H46</f>
        <v>160</v>
      </c>
      <c r="R46" s="250">
        <f>R9*H46</f>
        <v>152</v>
      </c>
      <c r="S46" s="92"/>
      <c r="T46" s="202">
        <f t="shared" si="4"/>
        <v>1160</v>
      </c>
    </row>
    <row r="47" spans="2:20" ht="23.25" customHeight="1" x14ac:dyDescent="0.25">
      <c r="B47" s="314"/>
      <c r="C47" s="293"/>
      <c r="D47" s="293"/>
      <c r="E47" s="238" t="s">
        <v>167</v>
      </c>
      <c r="F47" s="237">
        <v>1</v>
      </c>
      <c r="G47" s="237">
        <v>8</v>
      </c>
      <c r="H47" s="237">
        <f t="shared" si="8"/>
        <v>8</v>
      </c>
      <c r="I47" s="235"/>
      <c r="J47" s="236">
        <v>0</v>
      </c>
      <c r="K47" s="236">
        <v>0</v>
      </c>
      <c r="L47" s="236">
        <f>L10*H47</f>
        <v>32</v>
      </c>
      <c r="M47" s="236">
        <f>M10*H47</f>
        <v>40</v>
      </c>
      <c r="N47" s="236">
        <f>N10*H47</f>
        <v>32</v>
      </c>
      <c r="O47" s="236">
        <f>O10*H47</f>
        <v>32</v>
      </c>
      <c r="P47" s="236">
        <f>P10*H47</f>
        <v>32</v>
      </c>
      <c r="Q47" s="236">
        <f>Q10*H47</f>
        <v>32</v>
      </c>
      <c r="R47" s="236">
        <f>R10*H47</f>
        <v>40</v>
      </c>
      <c r="S47" s="92"/>
      <c r="T47" s="202">
        <f t="shared" si="4"/>
        <v>240</v>
      </c>
    </row>
    <row r="48" spans="2:20" ht="22.5" x14ac:dyDescent="0.25">
      <c r="B48" s="304">
        <v>20</v>
      </c>
      <c r="C48" s="292" t="s">
        <v>145</v>
      </c>
      <c r="D48" s="292" t="s">
        <v>157</v>
      </c>
      <c r="E48" s="238" t="s">
        <v>57</v>
      </c>
      <c r="F48" s="237">
        <v>1</v>
      </c>
      <c r="G48" s="237">
        <v>8</v>
      </c>
      <c r="H48" s="237">
        <v>8</v>
      </c>
      <c r="I48" s="235"/>
      <c r="J48" s="236">
        <f>+J9*H48</f>
        <v>120</v>
      </c>
      <c r="K48" s="236">
        <f>+K9*H48</f>
        <v>168</v>
      </c>
      <c r="L48" s="236">
        <f t="shared" ref="L48:R48" si="9">$H$48*L9</f>
        <v>176</v>
      </c>
      <c r="M48" s="236">
        <f t="shared" si="9"/>
        <v>168</v>
      </c>
      <c r="N48" s="236">
        <f t="shared" si="9"/>
        <v>184</v>
      </c>
      <c r="O48" s="236">
        <f t="shared" si="9"/>
        <v>160</v>
      </c>
      <c r="P48" s="236">
        <f t="shared" si="9"/>
        <v>160</v>
      </c>
      <c r="Q48" s="236">
        <f t="shared" si="9"/>
        <v>160</v>
      </c>
      <c r="R48" s="236">
        <f t="shared" si="9"/>
        <v>152</v>
      </c>
      <c r="S48" s="92"/>
      <c r="T48" s="48">
        <f t="shared" si="4"/>
        <v>1448</v>
      </c>
    </row>
    <row r="49" spans="2:20" ht="22.5" x14ac:dyDescent="0.25">
      <c r="B49" s="304"/>
      <c r="C49" s="298"/>
      <c r="D49" s="298"/>
      <c r="E49" s="238" t="s">
        <v>33</v>
      </c>
      <c r="F49" s="237">
        <v>1</v>
      </c>
      <c r="G49" s="237">
        <v>5</v>
      </c>
      <c r="H49" s="237">
        <v>5</v>
      </c>
      <c r="I49" s="235"/>
      <c r="J49" s="236">
        <f>+J9*H49</f>
        <v>75</v>
      </c>
      <c r="K49" s="236">
        <f t="shared" ref="K49:R49" si="10">$H$49*K9</f>
        <v>105</v>
      </c>
      <c r="L49" s="236">
        <f t="shared" si="10"/>
        <v>110</v>
      </c>
      <c r="M49" s="236">
        <f t="shared" si="10"/>
        <v>105</v>
      </c>
      <c r="N49" s="236">
        <f t="shared" si="10"/>
        <v>115</v>
      </c>
      <c r="O49" s="236">
        <f t="shared" si="10"/>
        <v>100</v>
      </c>
      <c r="P49" s="236">
        <f t="shared" si="10"/>
        <v>100</v>
      </c>
      <c r="Q49" s="236">
        <f t="shared" si="10"/>
        <v>100</v>
      </c>
      <c r="R49" s="236">
        <f t="shared" si="10"/>
        <v>95</v>
      </c>
      <c r="S49" s="92"/>
      <c r="T49" s="48">
        <f t="shared" si="4"/>
        <v>905</v>
      </c>
    </row>
    <row r="50" spans="2:20" ht="22.5" x14ac:dyDescent="0.25">
      <c r="B50" s="304"/>
      <c r="C50" s="293"/>
      <c r="D50" s="293"/>
      <c r="E50" s="238" t="s">
        <v>68</v>
      </c>
      <c r="F50" s="237">
        <v>1</v>
      </c>
      <c r="G50" s="237">
        <v>4</v>
      </c>
      <c r="H50" s="237">
        <v>4</v>
      </c>
      <c r="I50" s="235"/>
      <c r="J50" s="236">
        <f>+J10*H50</f>
        <v>12</v>
      </c>
      <c r="K50" s="236">
        <f t="shared" ref="K50:R50" si="11">$H$50*K10</f>
        <v>16</v>
      </c>
      <c r="L50" s="236">
        <f t="shared" si="11"/>
        <v>16</v>
      </c>
      <c r="M50" s="236">
        <f t="shared" si="11"/>
        <v>20</v>
      </c>
      <c r="N50" s="236">
        <f t="shared" si="11"/>
        <v>16</v>
      </c>
      <c r="O50" s="236">
        <f t="shared" si="11"/>
        <v>16</v>
      </c>
      <c r="P50" s="236">
        <f t="shared" si="11"/>
        <v>16</v>
      </c>
      <c r="Q50" s="236">
        <f t="shared" si="11"/>
        <v>16</v>
      </c>
      <c r="R50" s="236">
        <f t="shared" si="11"/>
        <v>20</v>
      </c>
      <c r="S50" s="92"/>
      <c r="T50" s="48">
        <f t="shared" si="4"/>
        <v>148</v>
      </c>
    </row>
    <row r="51" spans="2:20" ht="22.5" x14ac:dyDescent="0.25">
      <c r="B51" s="304">
        <v>21</v>
      </c>
      <c r="C51" s="292" t="s">
        <v>146</v>
      </c>
      <c r="D51" s="292" t="s">
        <v>158</v>
      </c>
      <c r="E51" s="238" t="s">
        <v>80</v>
      </c>
      <c r="F51" s="237">
        <v>1</v>
      </c>
      <c r="G51" s="237">
        <v>6</v>
      </c>
      <c r="H51" s="237">
        <v>6</v>
      </c>
      <c r="I51" s="235"/>
      <c r="J51" s="236">
        <f>+J9*H51</f>
        <v>90</v>
      </c>
      <c r="K51" s="236">
        <f t="shared" ref="K51:R51" si="12">$H$51*K9</f>
        <v>126</v>
      </c>
      <c r="L51" s="236">
        <f t="shared" si="12"/>
        <v>132</v>
      </c>
      <c r="M51" s="236">
        <f t="shared" si="12"/>
        <v>126</v>
      </c>
      <c r="N51" s="236">
        <f t="shared" si="12"/>
        <v>138</v>
      </c>
      <c r="O51" s="236">
        <f t="shared" si="12"/>
        <v>120</v>
      </c>
      <c r="P51" s="236">
        <f t="shared" si="12"/>
        <v>120</v>
      </c>
      <c r="Q51" s="236">
        <f t="shared" si="12"/>
        <v>120</v>
      </c>
      <c r="R51" s="236">
        <f t="shared" si="12"/>
        <v>114</v>
      </c>
      <c r="S51" s="92"/>
      <c r="T51" s="48">
        <f t="shared" si="4"/>
        <v>1086</v>
      </c>
    </row>
    <row r="52" spans="2:20" ht="22.5" x14ac:dyDescent="0.25">
      <c r="B52" s="304"/>
      <c r="C52" s="298"/>
      <c r="D52" s="298"/>
      <c r="E52" s="238" t="s">
        <v>72</v>
      </c>
      <c r="F52" s="237">
        <v>1</v>
      </c>
      <c r="G52" s="237">
        <v>5</v>
      </c>
      <c r="H52" s="237">
        <v>5</v>
      </c>
      <c r="I52" s="235"/>
      <c r="J52" s="236">
        <f>+J9*H52</f>
        <v>75</v>
      </c>
      <c r="K52" s="236">
        <f t="shared" ref="K52:R52" si="13">$H$52*K9</f>
        <v>105</v>
      </c>
      <c r="L52" s="236">
        <f t="shared" si="13"/>
        <v>110</v>
      </c>
      <c r="M52" s="236">
        <f t="shared" si="13"/>
        <v>105</v>
      </c>
      <c r="N52" s="236">
        <f t="shared" si="13"/>
        <v>115</v>
      </c>
      <c r="O52" s="236">
        <f t="shared" si="13"/>
        <v>100</v>
      </c>
      <c r="P52" s="236">
        <f t="shared" si="13"/>
        <v>100</v>
      </c>
      <c r="Q52" s="236">
        <f t="shared" si="13"/>
        <v>100</v>
      </c>
      <c r="R52" s="236">
        <f t="shared" si="13"/>
        <v>95</v>
      </c>
      <c r="S52" s="92"/>
      <c r="T52" s="48">
        <f t="shared" si="4"/>
        <v>905</v>
      </c>
    </row>
    <row r="53" spans="2:20" ht="22.5" x14ac:dyDescent="0.25">
      <c r="B53" s="304"/>
      <c r="C53" s="293"/>
      <c r="D53" s="293"/>
      <c r="E53" s="233" t="s">
        <v>68</v>
      </c>
      <c r="F53" s="234">
        <v>1</v>
      </c>
      <c r="G53" s="234">
        <v>4</v>
      </c>
      <c r="H53" s="234">
        <v>4</v>
      </c>
      <c r="I53" s="235"/>
      <c r="J53" s="236">
        <f>+J10*H53</f>
        <v>12</v>
      </c>
      <c r="K53" s="236">
        <f t="shared" ref="K53:R53" si="14">$H$53*K10</f>
        <v>16</v>
      </c>
      <c r="L53" s="236">
        <f t="shared" si="14"/>
        <v>16</v>
      </c>
      <c r="M53" s="236">
        <f t="shared" si="14"/>
        <v>20</v>
      </c>
      <c r="N53" s="236">
        <f t="shared" si="14"/>
        <v>16</v>
      </c>
      <c r="O53" s="236">
        <f t="shared" si="14"/>
        <v>16</v>
      </c>
      <c r="P53" s="236">
        <f t="shared" si="14"/>
        <v>16</v>
      </c>
      <c r="Q53" s="236">
        <f t="shared" si="14"/>
        <v>16</v>
      </c>
      <c r="R53" s="236">
        <f t="shared" si="14"/>
        <v>20</v>
      </c>
      <c r="S53" s="92"/>
      <c r="T53" s="48">
        <f t="shared" si="4"/>
        <v>148</v>
      </c>
    </row>
    <row r="54" spans="2:20" ht="22.5" x14ac:dyDescent="0.25">
      <c r="B54" s="204">
        <v>22</v>
      </c>
      <c r="C54" s="251" t="s">
        <v>147</v>
      </c>
      <c r="D54" s="238" t="s">
        <v>163</v>
      </c>
      <c r="E54" s="238" t="s">
        <v>48</v>
      </c>
      <c r="F54" s="237">
        <v>1</v>
      </c>
      <c r="G54" s="237">
        <v>2</v>
      </c>
      <c r="H54" s="237">
        <v>2</v>
      </c>
      <c r="I54" s="235"/>
      <c r="J54" s="236">
        <f>+J9*H54</f>
        <v>30</v>
      </c>
      <c r="K54" s="236">
        <f t="shared" ref="K54:R54" si="15">$H$54*K9</f>
        <v>42</v>
      </c>
      <c r="L54" s="236">
        <f t="shared" si="15"/>
        <v>44</v>
      </c>
      <c r="M54" s="236">
        <f t="shared" si="15"/>
        <v>42</v>
      </c>
      <c r="N54" s="236">
        <f t="shared" si="15"/>
        <v>46</v>
      </c>
      <c r="O54" s="236">
        <f t="shared" si="15"/>
        <v>40</v>
      </c>
      <c r="P54" s="236">
        <f t="shared" si="15"/>
        <v>40</v>
      </c>
      <c r="Q54" s="236">
        <f t="shared" si="15"/>
        <v>40</v>
      </c>
      <c r="R54" s="236">
        <f t="shared" si="15"/>
        <v>38</v>
      </c>
      <c r="S54" s="92"/>
      <c r="T54" s="48">
        <f t="shared" si="4"/>
        <v>362</v>
      </c>
    </row>
    <row r="55" spans="2:20" ht="22.5" x14ac:dyDescent="0.25">
      <c r="B55" s="204">
        <v>23</v>
      </c>
      <c r="C55" s="257" t="s">
        <v>148</v>
      </c>
      <c r="D55" s="291"/>
      <c r="E55" s="255" t="s">
        <v>69</v>
      </c>
      <c r="F55" s="237">
        <v>1</v>
      </c>
      <c r="G55" s="237">
        <v>1</v>
      </c>
      <c r="H55" s="237">
        <v>1</v>
      </c>
      <c r="I55" s="235"/>
      <c r="J55" s="236">
        <f>+J12*H55</f>
        <v>6</v>
      </c>
      <c r="K55" s="236">
        <f t="shared" ref="K55:R55" si="16">$H$55*K12</f>
        <v>8</v>
      </c>
      <c r="L55" s="236">
        <f t="shared" si="16"/>
        <v>9</v>
      </c>
      <c r="M55" s="236">
        <f t="shared" si="16"/>
        <v>8</v>
      </c>
      <c r="N55" s="236">
        <f t="shared" si="16"/>
        <v>9</v>
      </c>
      <c r="O55" s="236">
        <f t="shared" si="16"/>
        <v>8</v>
      </c>
      <c r="P55" s="236">
        <f t="shared" si="16"/>
        <v>8</v>
      </c>
      <c r="Q55" s="236">
        <f t="shared" si="16"/>
        <v>8</v>
      </c>
      <c r="R55" s="236">
        <f t="shared" si="16"/>
        <v>8</v>
      </c>
      <c r="S55" s="92"/>
      <c r="T55" s="48">
        <f t="shared" si="4"/>
        <v>72</v>
      </c>
    </row>
    <row r="56" spans="2:20" ht="22.5" x14ac:dyDescent="0.25">
      <c r="B56" s="304">
        <v>24</v>
      </c>
      <c r="C56" s="301" t="s">
        <v>29</v>
      </c>
      <c r="D56" s="292" t="s">
        <v>171</v>
      </c>
      <c r="E56" s="255" t="s">
        <v>46</v>
      </c>
      <c r="F56" s="237">
        <v>4</v>
      </c>
      <c r="G56" s="237">
        <v>8</v>
      </c>
      <c r="H56" s="237">
        <f>G56*F56</f>
        <v>32</v>
      </c>
      <c r="I56" s="235"/>
      <c r="J56" s="236">
        <f>+J9*H56</f>
        <v>480</v>
      </c>
      <c r="K56" s="236">
        <f t="shared" ref="K56:R56" si="17">$H$56*K9</f>
        <v>672</v>
      </c>
      <c r="L56" s="236">
        <f t="shared" si="17"/>
        <v>704</v>
      </c>
      <c r="M56" s="236">
        <f t="shared" si="17"/>
        <v>672</v>
      </c>
      <c r="N56" s="236">
        <f t="shared" si="17"/>
        <v>736</v>
      </c>
      <c r="O56" s="236">
        <f t="shared" si="17"/>
        <v>640</v>
      </c>
      <c r="P56" s="236">
        <f t="shared" si="17"/>
        <v>640</v>
      </c>
      <c r="Q56" s="236">
        <f t="shared" si="17"/>
        <v>640</v>
      </c>
      <c r="R56" s="236">
        <f t="shared" si="17"/>
        <v>608</v>
      </c>
      <c r="S56" s="92"/>
      <c r="T56" s="48">
        <f t="shared" si="4"/>
        <v>5792</v>
      </c>
    </row>
    <row r="57" spans="2:20" ht="22.5" x14ac:dyDescent="0.25">
      <c r="B57" s="304"/>
      <c r="C57" s="301"/>
      <c r="D57" s="298"/>
      <c r="E57" s="255" t="s">
        <v>70</v>
      </c>
      <c r="F57" s="237">
        <v>3</v>
      </c>
      <c r="G57" s="237">
        <v>7</v>
      </c>
      <c r="H57" s="237">
        <f>G57*F57</f>
        <v>21</v>
      </c>
      <c r="I57" s="235"/>
      <c r="J57" s="250">
        <f>+J9*H57</f>
        <v>315</v>
      </c>
      <c r="K57" s="236">
        <f t="shared" ref="K57:R57" si="18">$H$57*K9</f>
        <v>441</v>
      </c>
      <c r="L57" s="236">
        <f t="shared" si="18"/>
        <v>462</v>
      </c>
      <c r="M57" s="236">
        <f t="shared" si="18"/>
        <v>441</v>
      </c>
      <c r="N57" s="236">
        <f t="shared" si="18"/>
        <v>483</v>
      </c>
      <c r="O57" s="236">
        <f t="shared" si="18"/>
        <v>420</v>
      </c>
      <c r="P57" s="236">
        <f t="shared" si="18"/>
        <v>420</v>
      </c>
      <c r="Q57" s="236">
        <f t="shared" si="18"/>
        <v>420</v>
      </c>
      <c r="R57" s="236">
        <f t="shared" si="18"/>
        <v>399</v>
      </c>
      <c r="S57" s="92"/>
      <c r="T57" s="48">
        <f t="shared" si="4"/>
        <v>3801</v>
      </c>
    </row>
    <row r="58" spans="2:20" ht="22.5" x14ac:dyDescent="0.25">
      <c r="B58" s="304"/>
      <c r="C58" s="301"/>
      <c r="D58" s="293"/>
      <c r="E58" s="256" t="s">
        <v>71</v>
      </c>
      <c r="F58" s="237">
        <v>5</v>
      </c>
      <c r="G58" s="237">
        <v>8</v>
      </c>
      <c r="H58" s="237">
        <f>G58*F58</f>
        <v>40</v>
      </c>
      <c r="I58" s="235"/>
      <c r="J58" s="236">
        <f>+J10*H58</f>
        <v>120</v>
      </c>
      <c r="K58" s="236">
        <f t="shared" ref="K58:R58" si="19">$H$58*K10</f>
        <v>160</v>
      </c>
      <c r="L58" s="236">
        <f t="shared" si="19"/>
        <v>160</v>
      </c>
      <c r="M58" s="236">
        <f t="shared" si="19"/>
        <v>200</v>
      </c>
      <c r="N58" s="236">
        <f t="shared" si="19"/>
        <v>160</v>
      </c>
      <c r="O58" s="236">
        <f t="shared" si="19"/>
        <v>160</v>
      </c>
      <c r="P58" s="236">
        <f t="shared" si="19"/>
        <v>160</v>
      </c>
      <c r="Q58" s="236">
        <f t="shared" si="19"/>
        <v>160</v>
      </c>
      <c r="R58" s="236">
        <f t="shared" si="19"/>
        <v>200</v>
      </c>
      <c r="S58" s="92"/>
      <c r="T58" s="208">
        <f t="shared" si="4"/>
        <v>1480</v>
      </c>
    </row>
    <row r="59" spans="2:20" x14ac:dyDescent="0.25">
      <c r="B59" s="15"/>
      <c r="C59" s="5"/>
      <c r="D59" s="5"/>
      <c r="E59" s="189"/>
      <c r="F59" s="1">
        <f>SUM(F42:F58)</f>
        <v>26</v>
      </c>
      <c r="G59" s="299" t="s">
        <v>14</v>
      </c>
      <c r="H59" s="300"/>
      <c r="I59" s="140"/>
      <c r="J59" s="38">
        <f t="shared" ref="J59:R59" si="20">SUM(J42:J58)</f>
        <v>1599</v>
      </c>
      <c r="K59" s="36">
        <f t="shared" si="20"/>
        <v>2228</v>
      </c>
      <c r="L59" s="36">
        <f t="shared" si="20"/>
        <v>2533</v>
      </c>
      <c r="M59" s="36">
        <f t="shared" si="20"/>
        <v>2487</v>
      </c>
      <c r="N59" s="36">
        <f t="shared" si="20"/>
        <v>2637</v>
      </c>
      <c r="O59" s="36">
        <f t="shared" si="20"/>
        <v>2324</v>
      </c>
      <c r="P59" s="36">
        <f t="shared" si="20"/>
        <v>2324</v>
      </c>
      <c r="Q59" s="36">
        <f t="shared" si="20"/>
        <v>2324</v>
      </c>
      <c r="R59" s="36">
        <f t="shared" si="20"/>
        <v>2279</v>
      </c>
      <c r="S59" s="117"/>
      <c r="T59" s="94">
        <f>SUM(T42:T58)</f>
        <v>20735</v>
      </c>
    </row>
    <row r="60" spans="2:20" x14ac:dyDescent="0.25">
      <c r="B60" s="15"/>
      <c r="C60" s="5"/>
      <c r="D60" s="5"/>
      <c r="E60" s="259"/>
      <c r="F60" s="5"/>
      <c r="G60" s="31"/>
      <c r="H60" s="31"/>
      <c r="I60" s="39"/>
      <c r="J60" s="31"/>
      <c r="K60" s="31"/>
      <c r="L60" s="31"/>
      <c r="M60" s="31"/>
      <c r="N60" s="31"/>
      <c r="O60" s="31"/>
      <c r="P60" s="31"/>
      <c r="Q60" s="31"/>
      <c r="R60" s="31"/>
      <c r="S60" s="266"/>
      <c r="T60" s="267"/>
    </row>
    <row r="61" spans="2:20" ht="15.75" x14ac:dyDescent="0.25">
      <c r="C61" s="310" t="s">
        <v>6</v>
      </c>
      <c r="D61" s="310"/>
      <c r="E61" s="310"/>
      <c r="F61" s="310"/>
      <c r="G61" s="310"/>
      <c r="H61" s="310"/>
      <c r="I61" s="310"/>
      <c r="J61" s="310"/>
      <c r="K61" s="310"/>
      <c r="L61" s="310"/>
      <c r="M61" s="310"/>
      <c r="N61" s="310"/>
      <c r="O61" s="310"/>
      <c r="P61" s="310"/>
      <c r="Q61" s="310"/>
      <c r="R61" s="310"/>
      <c r="S61" s="310"/>
      <c r="T61" s="310"/>
    </row>
    <row r="62" spans="2:20" ht="18.75" x14ac:dyDescent="0.3">
      <c r="C62" s="294" t="s">
        <v>196</v>
      </c>
      <c r="D62" s="294"/>
      <c r="E62" s="294"/>
      <c r="F62" s="294"/>
      <c r="G62" s="294"/>
      <c r="H62" s="294"/>
      <c r="I62" s="294"/>
      <c r="J62" s="294"/>
      <c r="K62" s="294"/>
      <c r="L62" s="294"/>
      <c r="M62" s="294"/>
      <c r="N62" s="294"/>
      <c r="O62" s="294"/>
      <c r="P62" s="294"/>
      <c r="Q62" s="294"/>
      <c r="R62" s="294"/>
      <c r="S62" s="294"/>
      <c r="T62" s="294"/>
    </row>
    <row r="64" spans="2:20" ht="30" customHeight="1" x14ac:dyDescent="0.25">
      <c r="B64" s="74" t="s">
        <v>9</v>
      </c>
      <c r="C64" s="46" t="s">
        <v>32</v>
      </c>
      <c r="D64" s="46"/>
      <c r="E64" s="75" t="s">
        <v>1</v>
      </c>
      <c r="F64" s="76" t="s">
        <v>2</v>
      </c>
      <c r="G64" s="76" t="s">
        <v>3</v>
      </c>
      <c r="H64" s="76" t="s">
        <v>4</v>
      </c>
      <c r="I64" s="133"/>
      <c r="J64" s="64" t="s">
        <v>37</v>
      </c>
      <c r="K64" s="64" t="s">
        <v>38</v>
      </c>
      <c r="L64" s="64" t="s">
        <v>39</v>
      </c>
      <c r="M64" s="64" t="s">
        <v>40</v>
      </c>
      <c r="N64" s="64" t="s">
        <v>41</v>
      </c>
      <c r="O64" s="64" t="s">
        <v>42</v>
      </c>
      <c r="P64" s="64" t="s">
        <v>43</v>
      </c>
      <c r="Q64" s="64" t="s">
        <v>5</v>
      </c>
      <c r="R64" s="79" t="s">
        <v>44</v>
      </c>
      <c r="S64" s="142"/>
      <c r="T64" s="151" t="s">
        <v>12</v>
      </c>
    </row>
    <row r="65" spans="2:20" s="56" customFormat="1" ht="18" customHeight="1" x14ac:dyDescent="0.25">
      <c r="B65" s="152"/>
      <c r="C65" s="157" t="s">
        <v>7</v>
      </c>
      <c r="D65" s="55"/>
      <c r="E65" s="153"/>
      <c r="F65" s="154"/>
      <c r="G65" s="154"/>
      <c r="H65" s="154"/>
      <c r="I65" s="133"/>
      <c r="J65" s="155"/>
      <c r="K65" s="155"/>
      <c r="L65" s="155"/>
      <c r="M65" s="155"/>
      <c r="N65" s="155"/>
      <c r="O65" s="155"/>
      <c r="P65" s="155"/>
      <c r="Q65" s="155"/>
      <c r="R65" s="156"/>
      <c r="S65" s="142"/>
      <c r="T65" s="53"/>
    </row>
    <row r="66" spans="2:20" ht="22.5" x14ac:dyDescent="0.25">
      <c r="B66" s="313">
        <v>25</v>
      </c>
      <c r="C66" s="313" t="s">
        <v>149</v>
      </c>
      <c r="D66" s="321" t="s">
        <v>159</v>
      </c>
      <c r="E66" s="256" t="s">
        <v>60</v>
      </c>
      <c r="F66" s="264">
        <v>1</v>
      </c>
      <c r="G66" s="264">
        <v>7</v>
      </c>
      <c r="H66" s="264">
        <v>7</v>
      </c>
      <c r="I66" s="235"/>
      <c r="J66" s="250">
        <f>+J9*H66</f>
        <v>105</v>
      </c>
      <c r="K66" s="236">
        <f t="shared" ref="K66:R66" si="21">$H$66*K9</f>
        <v>147</v>
      </c>
      <c r="L66" s="236">
        <f t="shared" si="21"/>
        <v>154</v>
      </c>
      <c r="M66" s="236">
        <f t="shared" si="21"/>
        <v>147</v>
      </c>
      <c r="N66" s="236">
        <f t="shared" si="21"/>
        <v>161</v>
      </c>
      <c r="O66" s="236">
        <f t="shared" si="21"/>
        <v>140</v>
      </c>
      <c r="P66" s="236">
        <f t="shared" si="21"/>
        <v>140</v>
      </c>
      <c r="Q66" s="236">
        <f t="shared" si="21"/>
        <v>140</v>
      </c>
      <c r="R66" s="236">
        <f t="shared" si="21"/>
        <v>133</v>
      </c>
      <c r="S66" s="92"/>
      <c r="T66" s="41">
        <f t="shared" ref="T66:T71" si="22">SUM(J66:R66)</f>
        <v>1267</v>
      </c>
    </row>
    <row r="67" spans="2:20" ht="22.5" x14ac:dyDescent="0.25">
      <c r="B67" s="314"/>
      <c r="C67" s="314"/>
      <c r="D67" s="322"/>
      <c r="E67" s="256" t="s">
        <v>61</v>
      </c>
      <c r="F67" s="264">
        <v>1</v>
      </c>
      <c r="G67" s="264">
        <v>4</v>
      </c>
      <c r="H67" s="264">
        <v>4</v>
      </c>
      <c r="I67" s="235"/>
      <c r="J67" s="250">
        <f>+J10*H67</f>
        <v>12</v>
      </c>
      <c r="K67" s="236">
        <f t="shared" ref="K67:R67" si="23">$H$67*K10</f>
        <v>16</v>
      </c>
      <c r="L67" s="236">
        <f t="shared" si="23"/>
        <v>16</v>
      </c>
      <c r="M67" s="236">
        <f t="shared" si="23"/>
        <v>20</v>
      </c>
      <c r="N67" s="236">
        <f t="shared" si="23"/>
        <v>16</v>
      </c>
      <c r="O67" s="236">
        <f t="shared" si="23"/>
        <v>16</v>
      </c>
      <c r="P67" s="236">
        <f t="shared" si="23"/>
        <v>16</v>
      </c>
      <c r="Q67" s="236">
        <f t="shared" si="23"/>
        <v>16</v>
      </c>
      <c r="R67" s="236">
        <f t="shared" si="23"/>
        <v>20</v>
      </c>
      <c r="S67" s="92"/>
      <c r="T67" s="41">
        <f t="shared" si="22"/>
        <v>148</v>
      </c>
    </row>
    <row r="68" spans="2:20" ht="35.25" customHeight="1" x14ac:dyDescent="0.25">
      <c r="B68" s="204">
        <v>26</v>
      </c>
      <c r="C68" s="180" t="s">
        <v>150</v>
      </c>
      <c r="D68" s="190" t="s">
        <v>160</v>
      </c>
      <c r="E68" s="255" t="s">
        <v>62</v>
      </c>
      <c r="F68" s="265">
        <v>1</v>
      </c>
      <c r="G68" s="265">
        <v>1</v>
      </c>
      <c r="H68" s="265">
        <v>1</v>
      </c>
      <c r="I68" s="235"/>
      <c r="J68" s="250">
        <f>+J11*H68</f>
        <v>9</v>
      </c>
      <c r="K68" s="236">
        <f t="shared" ref="K68:R68" si="24">$H$68*K11</f>
        <v>12</v>
      </c>
      <c r="L68" s="236">
        <f t="shared" si="24"/>
        <v>13</v>
      </c>
      <c r="M68" s="236">
        <f t="shared" si="24"/>
        <v>13</v>
      </c>
      <c r="N68" s="236">
        <f t="shared" si="24"/>
        <v>13</v>
      </c>
      <c r="O68" s="236">
        <f t="shared" si="24"/>
        <v>13</v>
      </c>
      <c r="P68" s="236">
        <f t="shared" si="24"/>
        <v>12</v>
      </c>
      <c r="Q68" s="236">
        <f t="shared" si="24"/>
        <v>11</v>
      </c>
      <c r="R68" s="236">
        <f t="shared" si="24"/>
        <v>12</v>
      </c>
      <c r="S68" s="92"/>
      <c r="T68" s="41">
        <f t="shared" si="22"/>
        <v>108</v>
      </c>
    </row>
    <row r="69" spans="2:20" ht="36" customHeight="1" x14ac:dyDescent="0.25">
      <c r="B69" s="204">
        <v>27</v>
      </c>
      <c r="C69" s="180" t="s">
        <v>151</v>
      </c>
      <c r="D69" s="177"/>
      <c r="E69" s="256" t="s">
        <v>63</v>
      </c>
      <c r="F69" s="264">
        <v>1</v>
      </c>
      <c r="G69" s="264">
        <v>1</v>
      </c>
      <c r="H69" s="264">
        <v>1</v>
      </c>
      <c r="I69" s="235"/>
      <c r="J69" s="250">
        <f>+J11*H69</f>
        <v>9</v>
      </c>
      <c r="K69" s="236">
        <f t="shared" ref="K69:R69" si="25">$H$69*K11</f>
        <v>12</v>
      </c>
      <c r="L69" s="236">
        <f t="shared" si="25"/>
        <v>13</v>
      </c>
      <c r="M69" s="236">
        <f t="shared" si="25"/>
        <v>13</v>
      </c>
      <c r="N69" s="236">
        <f t="shared" si="25"/>
        <v>13</v>
      </c>
      <c r="O69" s="236">
        <f t="shared" si="25"/>
        <v>13</v>
      </c>
      <c r="P69" s="236">
        <f t="shared" si="25"/>
        <v>12</v>
      </c>
      <c r="Q69" s="236">
        <f t="shared" si="25"/>
        <v>11</v>
      </c>
      <c r="R69" s="236">
        <f t="shared" si="25"/>
        <v>12</v>
      </c>
      <c r="S69" s="92"/>
      <c r="T69" s="41">
        <f t="shared" si="22"/>
        <v>108</v>
      </c>
    </row>
    <row r="70" spans="2:20" ht="33.75" x14ac:dyDescent="0.25">
      <c r="B70" s="204">
        <v>28</v>
      </c>
      <c r="C70" s="180" t="s">
        <v>152</v>
      </c>
      <c r="D70" s="190" t="s">
        <v>162</v>
      </c>
      <c r="E70" s="256" t="s">
        <v>64</v>
      </c>
      <c r="F70" s="264">
        <v>1</v>
      </c>
      <c r="G70" s="264">
        <v>3</v>
      </c>
      <c r="H70" s="264">
        <v>3</v>
      </c>
      <c r="I70" s="235"/>
      <c r="J70" s="250">
        <f>+J9*H70</f>
        <v>45</v>
      </c>
      <c r="K70" s="250">
        <f>+K9*H70</f>
        <v>63</v>
      </c>
      <c r="L70" s="236">
        <f t="shared" ref="L70:R70" si="26">$H$70*L9</f>
        <v>66</v>
      </c>
      <c r="M70" s="236">
        <f t="shared" si="26"/>
        <v>63</v>
      </c>
      <c r="N70" s="236">
        <f t="shared" si="26"/>
        <v>69</v>
      </c>
      <c r="O70" s="236">
        <f t="shared" si="26"/>
        <v>60</v>
      </c>
      <c r="P70" s="236">
        <f t="shared" si="26"/>
        <v>60</v>
      </c>
      <c r="Q70" s="236">
        <f t="shared" si="26"/>
        <v>60</v>
      </c>
      <c r="R70" s="236">
        <f t="shared" si="26"/>
        <v>57</v>
      </c>
      <c r="S70" s="92"/>
      <c r="T70" s="41">
        <f t="shared" si="22"/>
        <v>543</v>
      </c>
    </row>
    <row r="71" spans="2:20" ht="25.5" customHeight="1" x14ac:dyDescent="0.25">
      <c r="B71" s="204">
        <v>29</v>
      </c>
      <c r="C71" s="181" t="s">
        <v>153</v>
      </c>
      <c r="D71" s="192"/>
      <c r="E71" s="256" t="s">
        <v>56</v>
      </c>
      <c r="F71" s="264">
        <v>1</v>
      </c>
      <c r="G71" s="264">
        <v>4</v>
      </c>
      <c r="H71" s="264">
        <v>4</v>
      </c>
      <c r="I71" s="235"/>
      <c r="J71" s="236">
        <f>+J9*H71</f>
        <v>60</v>
      </c>
      <c r="K71" s="236">
        <f t="shared" ref="K71:R71" si="27">$H$71*K9</f>
        <v>84</v>
      </c>
      <c r="L71" s="236">
        <f t="shared" si="27"/>
        <v>88</v>
      </c>
      <c r="M71" s="236">
        <f t="shared" si="27"/>
        <v>84</v>
      </c>
      <c r="N71" s="236">
        <f t="shared" si="27"/>
        <v>92</v>
      </c>
      <c r="O71" s="236">
        <f t="shared" si="27"/>
        <v>80</v>
      </c>
      <c r="P71" s="236">
        <f t="shared" si="27"/>
        <v>80</v>
      </c>
      <c r="Q71" s="236">
        <f t="shared" si="27"/>
        <v>80</v>
      </c>
      <c r="R71" s="236">
        <f t="shared" si="27"/>
        <v>76</v>
      </c>
      <c r="S71" s="92"/>
      <c r="T71" s="48">
        <f t="shared" si="22"/>
        <v>724</v>
      </c>
    </row>
    <row r="72" spans="2:20" x14ac:dyDescent="0.25">
      <c r="B72" s="15"/>
      <c r="C72" s="5"/>
      <c r="D72" s="5"/>
      <c r="E72" s="189"/>
      <c r="F72" s="1">
        <f>SUM(F66:F71)</f>
        <v>6</v>
      </c>
      <c r="G72" s="299" t="s">
        <v>14</v>
      </c>
      <c r="H72" s="300"/>
      <c r="I72" s="141"/>
      <c r="J72" s="94">
        <f t="shared" ref="J72:R72" si="28">SUM(J66:J71)</f>
        <v>240</v>
      </c>
      <c r="K72" s="94">
        <f t="shared" si="28"/>
        <v>334</v>
      </c>
      <c r="L72" s="94">
        <f t="shared" si="28"/>
        <v>350</v>
      </c>
      <c r="M72" s="94">
        <f t="shared" si="28"/>
        <v>340</v>
      </c>
      <c r="N72" s="94">
        <f t="shared" si="28"/>
        <v>364</v>
      </c>
      <c r="O72" s="94">
        <f t="shared" si="28"/>
        <v>322</v>
      </c>
      <c r="P72" s="94">
        <f t="shared" si="28"/>
        <v>320</v>
      </c>
      <c r="Q72" s="94">
        <f t="shared" si="28"/>
        <v>318</v>
      </c>
      <c r="R72" s="94">
        <f t="shared" si="28"/>
        <v>310</v>
      </c>
      <c r="S72" s="117"/>
      <c r="T72" s="195">
        <f>SUM(T66:T71)</f>
        <v>2898</v>
      </c>
    </row>
    <row r="73" spans="2:20" x14ac:dyDescent="0.25">
      <c r="B73" s="15"/>
      <c r="C73" s="5"/>
      <c r="D73" s="5"/>
      <c r="E73" s="13"/>
      <c r="F73" s="5"/>
      <c r="G73" s="5"/>
      <c r="H73" s="5"/>
      <c r="I73" s="32"/>
      <c r="J73" s="5"/>
      <c r="K73" s="5"/>
      <c r="L73" s="5"/>
      <c r="M73" s="5"/>
      <c r="N73" s="5"/>
      <c r="O73" s="5"/>
      <c r="P73" s="5"/>
      <c r="Q73" s="5"/>
      <c r="R73" s="5"/>
      <c r="S73" s="32"/>
      <c r="T73" s="6"/>
    </row>
    <row r="74" spans="2:20" x14ac:dyDescent="0.25">
      <c r="B74" s="15"/>
      <c r="C74" s="5"/>
      <c r="D74" s="5"/>
      <c r="E74" s="13"/>
      <c r="F74" s="5"/>
      <c r="G74" s="5"/>
      <c r="H74" s="5"/>
      <c r="I74" s="32"/>
      <c r="J74" s="5"/>
      <c r="K74" s="5"/>
      <c r="L74" s="5"/>
      <c r="M74" s="5"/>
      <c r="N74" s="5"/>
      <c r="O74" s="5"/>
      <c r="P74" s="5"/>
      <c r="Q74" s="5"/>
      <c r="R74" s="5"/>
      <c r="S74" s="32"/>
      <c r="T74" s="6"/>
    </row>
    <row r="76" spans="2:20" ht="15.75" x14ac:dyDescent="0.25">
      <c r="B76" s="310" t="s">
        <v>6</v>
      </c>
      <c r="C76" s="310"/>
      <c r="D76" s="310"/>
      <c r="E76" s="310"/>
      <c r="F76" s="310"/>
      <c r="G76" s="310"/>
      <c r="H76" s="310"/>
      <c r="I76" s="310"/>
      <c r="J76" s="310"/>
      <c r="K76" s="310"/>
      <c r="L76" s="310"/>
      <c r="M76" s="310"/>
      <c r="N76" s="310"/>
      <c r="O76" s="310"/>
      <c r="P76" s="310"/>
      <c r="Q76" s="310"/>
      <c r="R76" s="310"/>
      <c r="S76" s="310"/>
      <c r="T76" s="310"/>
    </row>
    <row r="77" spans="2:20" ht="18.75" x14ac:dyDescent="0.3">
      <c r="B77" s="294" t="s">
        <v>196</v>
      </c>
      <c r="C77" s="294"/>
      <c r="D77" s="294"/>
      <c r="E77" s="294"/>
      <c r="F77" s="294"/>
      <c r="G77" s="294"/>
      <c r="H77" s="294"/>
      <c r="I77" s="294"/>
      <c r="J77" s="294"/>
      <c r="K77" s="294"/>
      <c r="L77" s="294"/>
      <c r="M77" s="294"/>
      <c r="N77" s="294"/>
      <c r="O77" s="294"/>
      <c r="P77" s="294"/>
      <c r="Q77" s="294"/>
      <c r="R77" s="294"/>
      <c r="S77" s="294"/>
      <c r="T77" s="294"/>
    </row>
    <row r="80" spans="2:20" ht="30" customHeight="1" x14ac:dyDescent="0.25">
      <c r="B80" s="74" t="s">
        <v>9</v>
      </c>
      <c r="C80" s="46" t="s">
        <v>32</v>
      </c>
      <c r="D80" s="46" t="s">
        <v>96</v>
      </c>
      <c r="E80" s="75" t="s">
        <v>1</v>
      </c>
      <c r="F80" s="76" t="s">
        <v>2</v>
      </c>
      <c r="G80" s="76" t="s">
        <v>3</v>
      </c>
      <c r="H80" s="76" t="s">
        <v>4</v>
      </c>
      <c r="I80" s="133"/>
      <c r="J80" s="64" t="s">
        <v>37</v>
      </c>
      <c r="K80" s="64" t="s">
        <v>38</v>
      </c>
      <c r="L80" s="64" t="s">
        <v>39</v>
      </c>
      <c r="M80" s="64" t="s">
        <v>40</v>
      </c>
      <c r="N80" s="64" t="s">
        <v>41</v>
      </c>
      <c r="O80" s="64" t="s">
        <v>42</v>
      </c>
      <c r="P80" s="64" t="s">
        <v>43</v>
      </c>
      <c r="Q80" s="64" t="s">
        <v>5</v>
      </c>
      <c r="R80" s="79" t="s">
        <v>44</v>
      </c>
      <c r="S80" s="142"/>
      <c r="T80" s="151" t="s">
        <v>12</v>
      </c>
    </row>
    <row r="81" spans="2:20" s="56" customFormat="1" ht="22.5" customHeight="1" x14ac:dyDescent="0.25">
      <c r="B81" s="147"/>
      <c r="C81" s="157" t="s">
        <v>8</v>
      </c>
      <c r="D81" s="55"/>
      <c r="E81" s="153"/>
      <c r="F81" s="154"/>
      <c r="G81" s="154"/>
      <c r="H81" s="154"/>
      <c r="I81" s="133"/>
      <c r="J81" s="149"/>
      <c r="K81" s="149"/>
      <c r="L81" s="149"/>
      <c r="M81" s="149"/>
      <c r="N81" s="149"/>
      <c r="O81" s="149"/>
      <c r="P81" s="149"/>
      <c r="Q81" s="149"/>
      <c r="R81" s="150"/>
      <c r="S81" s="142"/>
      <c r="T81" s="53"/>
    </row>
    <row r="82" spans="2:20" ht="22.5" x14ac:dyDescent="0.25">
      <c r="B82" s="320">
        <v>30</v>
      </c>
      <c r="C82" s="311" t="s">
        <v>154</v>
      </c>
      <c r="D82" s="301" t="s">
        <v>161</v>
      </c>
      <c r="E82" s="256" t="s">
        <v>78</v>
      </c>
      <c r="F82" s="264">
        <v>1</v>
      </c>
      <c r="G82" s="264">
        <v>5</v>
      </c>
      <c r="H82" s="264">
        <v>5</v>
      </c>
      <c r="I82" s="235"/>
      <c r="J82" s="236">
        <f>+J9*H82</f>
        <v>75</v>
      </c>
      <c r="K82" s="236">
        <f t="shared" ref="K82:R82" si="29">$H$82*K9</f>
        <v>105</v>
      </c>
      <c r="L82" s="236">
        <f t="shared" si="29"/>
        <v>110</v>
      </c>
      <c r="M82" s="236">
        <f t="shared" si="29"/>
        <v>105</v>
      </c>
      <c r="N82" s="236">
        <f t="shared" si="29"/>
        <v>115</v>
      </c>
      <c r="O82" s="236">
        <f t="shared" si="29"/>
        <v>100</v>
      </c>
      <c r="P82" s="236">
        <f t="shared" si="29"/>
        <v>100</v>
      </c>
      <c r="Q82" s="236">
        <f t="shared" si="29"/>
        <v>100</v>
      </c>
      <c r="R82" s="236">
        <f t="shared" si="29"/>
        <v>95</v>
      </c>
      <c r="S82" s="268"/>
      <c r="T82" s="241">
        <f>SUM(J82:R82)</f>
        <v>905</v>
      </c>
    </row>
    <row r="83" spans="2:20" ht="24.75" customHeight="1" x14ac:dyDescent="0.25">
      <c r="B83" s="320"/>
      <c r="C83" s="311"/>
      <c r="D83" s="301"/>
      <c r="E83" s="256" t="s">
        <v>90</v>
      </c>
      <c r="F83" s="264">
        <v>1</v>
      </c>
      <c r="G83" s="264">
        <v>3</v>
      </c>
      <c r="H83" s="264">
        <v>3</v>
      </c>
      <c r="I83" s="235"/>
      <c r="J83" s="236">
        <f>+J10*H83</f>
        <v>9</v>
      </c>
      <c r="K83" s="236">
        <f t="shared" ref="K83:R83" si="30">$H$83*K10</f>
        <v>12</v>
      </c>
      <c r="L83" s="236">
        <f t="shared" si="30"/>
        <v>12</v>
      </c>
      <c r="M83" s="236">
        <f t="shared" si="30"/>
        <v>15</v>
      </c>
      <c r="N83" s="236">
        <f t="shared" si="30"/>
        <v>12</v>
      </c>
      <c r="O83" s="236">
        <f t="shared" si="30"/>
        <v>12</v>
      </c>
      <c r="P83" s="236">
        <f t="shared" si="30"/>
        <v>12</v>
      </c>
      <c r="Q83" s="236">
        <f t="shared" si="30"/>
        <v>12</v>
      </c>
      <c r="R83" s="236">
        <f t="shared" si="30"/>
        <v>15</v>
      </c>
      <c r="S83" s="268"/>
      <c r="T83" s="241">
        <f>SUM(J83:R83)</f>
        <v>111</v>
      </c>
    </row>
    <row r="84" spans="2:20" x14ac:dyDescent="0.25">
      <c r="B84" s="15"/>
      <c r="C84" s="15"/>
      <c r="D84" s="15"/>
      <c r="E84" s="16"/>
      <c r="F84" s="2">
        <f>SUM(F82:F83)</f>
        <v>2</v>
      </c>
      <c r="G84" s="318" t="s">
        <v>14</v>
      </c>
      <c r="H84" s="319"/>
      <c r="I84" s="141"/>
      <c r="J84" s="20">
        <f t="shared" ref="J84:R84" si="31">SUM(J82:J83)</f>
        <v>84</v>
      </c>
      <c r="K84" s="20">
        <f t="shared" si="31"/>
        <v>117</v>
      </c>
      <c r="L84" s="20">
        <f t="shared" si="31"/>
        <v>122</v>
      </c>
      <c r="M84" s="20">
        <f t="shared" si="31"/>
        <v>120</v>
      </c>
      <c r="N84" s="20">
        <f t="shared" si="31"/>
        <v>127</v>
      </c>
      <c r="O84" s="20">
        <f t="shared" si="31"/>
        <v>112</v>
      </c>
      <c r="P84" s="20">
        <f t="shared" si="31"/>
        <v>112</v>
      </c>
      <c r="Q84" s="20">
        <f t="shared" si="31"/>
        <v>112</v>
      </c>
      <c r="R84" s="20">
        <f t="shared" si="31"/>
        <v>110</v>
      </c>
      <c r="S84" s="144"/>
      <c r="T84" s="161">
        <f>SUM(T82:T83)</f>
        <v>1016</v>
      </c>
    </row>
  </sheetData>
  <mergeCells count="46">
    <mergeCell ref="G84:H84"/>
    <mergeCell ref="B82:B83"/>
    <mergeCell ref="D82:D83"/>
    <mergeCell ref="B66:B67"/>
    <mergeCell ref="D66:D67"/>
    <mergeCell ref="C82:C83"/>
    <mergeCell ref="G72:H72"/>
    <mergeCell ref="B1:T1"/>
    <mergeCell ref="B4:T4"/>
    <mergeCell ref="B6:T6"/>
    <mergeCell ref="C66:C67"/>
    <mergeCell ref="B76:T76"/>
    <mergeCell ref="B48:B50"/>
    <mergeCell ref="B46:B47"/>
    <mergeCell ref="C7:T7"/>
    <mergeCell ref="G8:H8"/>
    <mergeCell ref="G9:H9"/>
    <mergeCell ref="G10:H10"/>
    <mergeCell ref="B2:T3"/>
    <mergeCell ref="G11:H11"/>
    <mergeCell ref="G12:H12"/>
    <mergeCell ref="B22:B24"/>
    <mergeCell ref="C22:C24"/>
    <mergeCell ref="C42:C43"/>
    <mergeCell ref="B77:T77"/>
    <mergeCell ref="G59:H59"/>
    <mergeCell ref="D56:D58"/>
    <mergeCell ref="D42:D43"/>
    <mergeCell ref="D44:D45"/>
    <mergeCell ref="D48:D50"/>
    <mergeCell ref="D51:D53"/>
    <mergeCell ref="B51:B53"/>
    <mergeCell ref="B42:B43"/>
    <mergeCell ref="B44:B45"/>
    <mergeCell ref="B56:B58"/>
    <mergeCell ref="C51:C53"/>
    <mergeCell ref="C56:C58"/>
    <mergeCell ref="C61:T61"/>
    <mergeCell ref="C46:C47"/>
    <mergeCell ref="D46:D47"/>
    <mergeCell ref="C62:T62"/>
    <mergeCell ref="B27:B29"/>
    <mergeCell ref="B32:B34"/>
    <mergeCell ref="C44:C45"/>
    <mergeCell ref="C48:C50"/>
    <mergeCell ref="G38:H38"/>
  </mergeCells>
  <pageMargins left="0.70866141732283472" right="0.70866141732283472" top="0.74803149606299213" bottom="0.74803149606299213" header="0.31496062992125984" footer="0.31496062992125984"/>
  <pageSetup paperSize="5" scale="49" orientation="landscape" r:id="rId1"/>
  <rowBreaks count="1" manualBreakCount="1">
    <brk id="60" min="1" max="2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Y34"/>
  <sheetViews>
    <sheetView showGridLines="0" zoomScaleNormal="100" zoomScaleSheetLayoutView="80" workbookViewId="0">
      <selection activeCell="B2" sqref="B2:W3"/>
    </sheetView>
  </sheetViews>
  <sheetFormatPr baseColWidth="10" defaultColWidth="11.42578125" defaultRowHeight="15" x14ac:dyDescent="0.25"/>
  <cols>
    <col min="1" max="1" width="4.85546875" style="18" customWidth="1"/>
    <col min="2" max="2" width="11.42578125" style="18" customWidth="1"/>
    <col min="3" max="3" width="23.7109375" style="18" customWidth="1"/>
    <col min="4" max="4" width="26.140625" style="18" customWidth="1"/>
    <col min="5" max="5" width="15.5703125" style="18" customWidth="1"/>
    <col min="6" max="6" width="12" style="18" customWidth="1"/>
    <col min="7" max="7" width="12.85546875" style="18" customWidth="1"/>
    <col min="8" max="8" width="13.42578125" style="18" customWidth="1"/>
    <col min="9" max="9" width="1.42578125" style="30" customWidth="1"/>
    <col min="10" max="21" width="8.5703125" style="18" customWidth="1"/>
    <col min="22" max="22" width="1.28515625" style="30" customWidth="1"/>
    <col min="23" max="23" width="14" style="18" customWidth="1"/>
    <col min="24" max="16384" width="11.42578125" style="18"/>
  </cols>
  <sheetData>
    <row r="1" spans="2:25" ht="18" x14ac:dyDescent="0.25"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</row>
    <row r="2" spans="2:25" ht="15.75" customHeight="1" x14ac:dyDescent="0.25">
      <c r="B2" s="382" t="s">
        <v>199</v>
      </c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</row>
    <row r="3" spans="2:25" ht="32.25" customHeight="1" x14ac:dyDescent="0.25"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  <c r="V3" s="382"/>
      <c r="W3" s="382"/>
    </row>
    <row r="4" spans="2:25" ht="18.75" x14ac:dyDescent="0.3">
      <c r="B4" s="294" t="s">
        <v>196</v>
      </c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33"/>
      <c r="Y4" s="33"/>
    </row>
    <row r="6" spans="2:25" ht="21" x14ac:dyDescent="0.35">
      <c r="B6" s="330" t="s">
        <v>172</v>
      </c>
      <c r="C6" s="330"/>
      <c r="D6" s="330"/>
      <c r="E6" s="330"/>
      <c r="F6" s="330"/>
      <c r="G6" s="330"/>
      <c r="H6" s="330"/>
      <c r="I6" s="330"/>
      <c r="J6" s="330"/>
      <c r="K6" s="330"/>
      <c r="L6" s="330"/>
      <c r="M6" s="330"/>
      <c r="N6" s="330"/>
      <c r="O6" s="330"/>
      <c r="P6" s="330"/>
      <c r="Q6" s="330"/>
      <c r="R6" s="330"/>
      <c r="S6" s="330"/>
      <c r="T6" s="330"/>
      <c r="U6" s="330"/>
      <c r="V6" s="330"/>
      <c r="W6" s="330"/>
    </row>
    <row r="7" spans="2:25" x14ac:dyDescent="0.25">
      <c r="C7" s="8"/>
      <c r="D7" s="8"/>
      <c r="E7" s="8"/>
      <c r="F7" s="8"/>
      <c r="G7" s="8"/>
      <c r="H7" s="8"/>
      <c r="I7" s="85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5"/>
      <c r="W7" s="8"/>
    </row>
    <row r="8" spans="2:25" ht="22.5" x14ac:dyDescent="0.25">
      <c r="C8" s="19"/>
      <c r="D8" s="19"/>
      <c r="H8" s="178" t="s">
        <v>15</v>
      </c>
      <c r="I8" s="102"/>
      <c r="J8" s="78" t="s">
        <v>34</v>
      </c>
      <c r="K8" s="64" t="s">
        <v>35</v>
      </c>
      <c r="L8" s="64" t="s">
        <v>36</v>
      </c>
      <c r="M8" s="64" t="s">
        <v>37</v>
      </c>
      <c r="N8" s="64" t="s">
        <v>38</v>
      </c>
      <c r="O8" s="64" t="s">
        <v>39</v>
      </c>
      <c r="P8" s="64" t="s">
        <v>40</v>
      </c>
      <c r="Q8" s="64" t="s">
        <v>41</v>
      </c>
      <c r="R8" s="64" t="s">
        <v>42</v>
      </c>
      <c r="S8" s="64" t="s">
        <v>43</v>
      </c>
      <c r="T8" s="64" t="s">
        <v>5</v>
      </c>
      <c r="U8" s="80" t="s">
        <v>44</v>
      </c>
      <c r="V8" s="110"/>
      <c r="W8" s="64" t="s">
        <v>195</v>
      </c>
    </row>
    <row r="9" spans="2:25" ht="22.5" customHeight="1" x14ac:dyDescent="0.25">
      <c r="C9" s="19"/>
      <c r="D9" s="19"/>
      <c r="H9" s="274" t="s">
        <v>16</v>
      </c>
      <c r="I9" s="275"/>
      <c r="J9" s="248">
        <v>0</v>
      </c>
      <c r="K9" s="248">
        <v>0</v>
      </c>
      <c r="L9" s="248">
        <v>0</v>
      </c>
      <c r="M9" s="248">
        <v>15</v>
      </c>
      <c r="N9" s="248">
        <v>21</v>
      </c>
      <c r="O9" s="248">
        <v>22</v>
      </c>
      <c r="P9" s="248">
        <v>21</v>
      </c>
      <c r="Q9" s="248">
        <v>23</v>
      </c>
      <c r="R9" s="248">
        <v>20</v>
      </c>
      <c r="S9" s="248">
        <v>20</v>
      </c>
      <c r="T9" s="248">
        <v>20</v>
      </c>
      <c r="U9" s="248">
        <v>19</v>
      </c>
      <c r="V9" s="276"/>
      <c r="W9" s="271">
        <f>SUM(K9:U9)</f>
        <v>181</v>
      </c>
    </row>
    <row r="10" spans="2:25" x14ac:dyDescent="0.25">
      <c r="D10" s="18" t="s">
        <v>166</v>
      </c>
      <c r="H10" s="329"/>
      <c r="I10" s="329"/>
    </row>
    <row r="12" spans="2:25" ht="33" customHeight="1" x14ac:dyDescent="0.25">
      <c r="B12" s="74" t="s">
        <v>9</v>
      </c>
      <c r="C12" s="46" t="s">
        <v>32</v>
      </c>
      <c r="D12" s="46" t="s">
        <v>96</v>
      </c>
      <c r="E12" s="75" t="s">
        <v>1</v>
      </c>
      <c r="F12" s="76" t="s">
        <v>2</v>
      </c>
      <c r="G12" s="76" t="s">
        <v>3</v>
      </c>
      <c r="H12" s="76" t="s">
        <v>4</v>
      </c>
      <c r="I12" s="86"/>
      <c r="J12" s="77" t="s">
        <v>34</v>
      </c>
      <c r="K12" s="64" t="s">
        <v>35</v>
      </c>
      <c r="L12" s="64" t="s">
        <v>36</v>
      </c>
      <c r="M12" s="64" t="s">
        <v>37</v>
      </c>
      <c r="N12" s="64" t="s">
        <v>38</v>
      </c>
      <c r="O12" s="64" t="s">
        <v>39</v>
      </c>
      <c r="P12" s="64" t="s">
        <v>40</v>
      </c>
      <c r="Q12" s="64" t="s">
        <v>41</v>
      </c>
      <c r="R12" s="64" t="s">
        <v>42</v>
      </c>
      <c r="S12" s="64" t="s">
        <v>43</v>
      </c>
      <c r="T12" s="64" t="s">
        <v>5</v>
      </c>
      <c r="U12" s="79" t="s">
        <v>44</v>
      </c>
      <c r="V12" s="89"/>
      <c r="W12" s="47" t="s">
        <v>12</v>
      </c>
    </row>
    <row r="13" spans="2:25" ht="19.5" customHeight="1" x14ac:dyDescent="0.25">
      <c r="B13" s="43"/>
      <c r="C13" s="157" t="s">
        <v>19</v>
      </c>
      <c r="D13" s="55"/>
      <c r="E13" s="54"/>
      <c r="F13" s="55"/>
      <c r="G13" s="55"/>
      <c r="H13" s="55"/>
      <c r="I13" s="104"/>
      <c r="J13" s="103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112"/>
      <c r="V13" s="113"/>
      <c r="W13" s="45"/>
    </row>
    <row r="14" spans="2:25" ht="43.5" customHeight="1" x14ac:dyDescent="0.25">
      <c r="B14" s="25" t="s">
        <v>95</v>
      </c>
      <c r="C14" s="186" t="s">
        <v>125</v>
      </c>
      <c r="D14" s="167" t="s">
        <v>124</v>
      </c>
      <c r="E14" s="256" t="s">
        <v>46</v>
      </c>
      <c r="F14" s="234">
        <v>5</v>
      </c>
      <c r="G14" s="234">
        <v>8</v>
      </c>
      <c r="H14" s="234">
        <f>F14*G14</f>
        <v>40</v>
      </c>
      <c r="I14" s="269"/>
      <c r="J14" s="270">
        <f>+J9*H14</f>
        <v>0</v>
      </c>
      <c r="K14" s="271">
        <f>+K9*H14</f>
        <v>0</v>
      </c>
      <c r="L14" s="271">
        <f>+L9*H14</f>
        <v>0</v>
      </c>
      <c r="M14" s="271">
        <f>+M9*H14</f>
        <v>600</v>
      </c>
      <c r="N14" s="271">
        <f t="shared" ref="N14:U14" si="0">$H$14*N9</f>
        <v>840</v>
      </c>
      <c r="O14" s="271">
        <f t="shared" si="0"/>
        <v>880</v>
      </c>
      <c r="P14" s="271">
        <f t="shared" si="0"/>
        <v>840</v>
      </c>
      <c r="Q14" s="271">
        <f t="shared" si="0"/>
        <v>920</v>
      </c>
      <c r="R14" s="271">
        <f t="shared" si="0"/>
        <v>800</v>
      </c>
      <c r="S14" s="271">
        <f t="shared" si="0"/>
        <v>800</v>
      </c>
      <c r="T14" s="271">
        <f t="shared" si="0"/>
        <v>800</v>
      </c>
      <c r="U14" s="272">
        <f t="shared" si="0"/>
        <v>760</v>
      </c>
      <c r="V14" s="111"/>
      <c r="W14" s="34">
        <f>SUM(K14:U14)</f>
        <v>7240</v>
      </c>
    </row>
    <row r="15" spans="2:25" ht="37.5" customHeight="1" x14ac:dyDescent="0.25">
      <c r="B15" s="25" t="s">
        <v>95</v>
      </c>
      <c r="C15" s="186" t="s">
        <v>126</v>
      </c>
      <c r="D15" s="167" t="s">
        <v>124</v>
      </c>
      <c r="E15" s="256" t="s">
        <v>47</v>
      </c>
      <c r="F15" s="234">
        <v>1</v>
      </c>
      <c r="G15" s="234">
        <v>8</v>
      </c>
      <c r="H15" s="234">
        <f>F15*G15</f>
        <v>8</v>
      </c>
      <c r="I15" s="273"/>
      <c r="J15" s="270">
        <f>+J9*H15</f>
        <v>0</v>
      </c>
      <c r="K15" s="271">
        <f>+K9*H15</f>
        <v>0</v>
      </c>
      <c r="L15" s="271">
        <f>+L9*H15</f>
        <v>0</v>
      </c>
      <c r="M15" s="271">
        <f>+M9*H15</f>
        <v>120</v>
      </c>
      <c r="N15" s="271">
        <f>+N9*H15</f>
        <v>168</v>
      </c>
      <c r="O15" s="271">
        <f t="shared" ref="O15:U15" si="1">$H$15*O9</f>
        <v>176</v>
      </c>
      <c r="P15" s="271">
        <f t="shared" si="1"/>
        <v>168</v>
      </c>
      <c r="Q15" s="271">
        <f t="shared" si="1"/>
        <v>184</v>
      </c>
      <c r="R15" s="271">
        <f t="shared" si="1"/>
        <v>160</v>
      </c>
      <c r="S15" s="271">
        <f t="shared" si="1"/>
        <v>160</v>
      </c>
      <c r="T15" s="271">
        <f t="shared" si="1"/>
        <v>160</v>
      </c>
      <c r="U15" s="272">
        <f t="shared" si="1"/>
        <v>152</v>
      </c>
      <c r="V15" s="111"/>
      <c r="W15" s="34">
        <f>SUM(K15:U15)</f>
        <v>1448</v>
      </c>
    </row>
    <row r="16" spans="2:25" ht="21" customHeight="1" x14ac:dyDescent="0.25">
      <c r="B16" s="60"/>
      <c r="C16" s="95"/>
      <c r="D16" s="95"/>
      <c r="E16" s="57"/>
      <c r="F16" s="57">
        <f>SUM(F14:F15)</f>
        <v>6</v>
      </c>
      <c r="G16" s="57"/>
      <c r="H16" s="57"/>
      <c r="I16" s="100"/>
      <c r="J16" s="61"/>
      <c r="K16" s="61"/>
      <c r="L16" s="61"/>
      <c r="M16" s="61"/>
      <c r="N16" s="61"/>
      <c r="O16" s="61"/>
      <c r="P16" s="61"/>
      <c r="Q16" s="61"/>
      <c r="R16" s="61"/>
      <c r="S16" s="96"/>
      <c r="T16" s="323" t="s">
        <v>20</v>
      </c>
      <c r="U16" s="324"/>
      <c r="V16" s="114"/>
      <c r="W16" s="24">
        <f>SUM(W14:W15)</f>
        <v>8688</v>
      </c>
    </row>
    <row r="17" spans="2:23" s="30" customFormat="1" ht="21" customHeight="1" x14ac:dyDescent="0.25">
      <c r="B17" s="97"/>
      <c r="C17" s="98"/>
      <c r="D17" s="98"/>
      <c r="E17" s="70"/>
      <c r="F17" s="70"/>
      <c r="G17" s="70"/>
      <c r="H17" s="70"/>
      <c r="I17" s="100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99"/>
      <c r="U17" s="99"/>
      <c r="V17" s="108"/>
      <c r="W17" s="69"/>
    </row>
    <row r="18" spans="2:23" ht="33" customHeight="1" x14ac:dyDescent="0.25">
      <c r="B18" s="74" t="s">
        <v>9</v>
      </c>
      <c r="C18" s="46" t="s">
        <v>32</v>
      </c>
      <c r="D18" s="46" t="s">
        <v>96</v>
      </c>
      <c r="E18" s="75" t="s">
        <v>1</v>
      </c>
      <c r="F18" s="76" t="s">
        <v>2</v>
      </c>
      <c r="G18" s="76" t="s">
        <v>3</v>
      </c>
      <c r="H18" s="76" t="s">
        <v>4</v>
      </c>
      <c r="I18" s="86"/>
      <c r="J18" s="77" t="s">
        <v>34</v>
      </c>
      <c r="K18" s="64" t="s">
        <v>35</v>
      </c>
      <c r="L18" s="64" t="s">
        <v>36</v>
      </c>
      <c r="M18" s="64" t="s">
        <v>37</v>
      </c>
      <c r="N18" s="64" t="s">
        <v>38</v>
      </c>
      <c r="O18" s="64" t="s">
        <v>39</v>
      </c>
      <c r="P18" s="64" t="s">
        <v>40</v>
      </c>
      <c r="Q18" s="64" t="s">
        <v>41</v>
      </c>
      <c r="R18" s="64" t="s">
        <v>42</v>
      </c>
      <c r="S18" s="64" t="s">
        <v>43</v>
      </c>
      <c r="T18" s="64" t="s">
        <v>5</v>
      </c>
      <c r="U18" s="79" t="s">
        <v>44</v>
      </c>
      <c r="V18" s="89"/>
      <c r="W18" s="47" t="s">
        <v>12</v>
      </c>
    </row>
    <row r="19" spans="2:23" ht="19.5" customHeight="1" x14ac:dyDescent="0.25">
      <c r="B19" s="43"/>
      <c r="C19" s="173" t="s">
        <v>11</v>
      </c>
      <c r="D19" s="44"/>
      <c r="E19" s="43"/>
      <c r="F19" s="44"/>
      <c r="G19" s="44"/>
      <c r="H19" s="44"/>
      <c r="I19" s="104"/>
      <c r="J19" s="10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81"/>
      <c r="V19" s="113"/>
      <c r="W19" s="45"/>
    </row>
    <row r="20" spans="2:23" ht="36" customHeight="1" x14ac:dyDescent="0.25">
      <c r="B20" s="185" t="s">
        <v>11</v>
      </c>
      <c r="C20" s="187" t="s">
        <v>49</v>
      </c>
      <c r="D20" s="187" t="s">
        <v>127</v>
      </c>
      <c r="E20" s="256" t="s">
        <v>48</v>
      </c>
      <c r="F20" s="234">
        <v>1</v>
      </c>
      <c r="G20" s="234">
        <v>2</v>
      </c>
      <c r="H20" s="234">
        <f>F20*G20</f>
        <v>2</v>
      </c>
      <c r="I20" s="269"/>
      <c r="J20" s="270">
        <f>+J9*H20</f>
        <v>0</v>
      </c>
      <c r="K20" s="271">
        <f>+K9*H20</f>
        <v>0</v>
      </c>
      <c r="L20" s="271">
        <f>+L9*H20</f>
        <v>0</v>
      </c>
      <c r="M20" s="271">
        <f>+M9*H20</f>
        <v>30</v>
      </c>
      <c r="N20" s="271">
        <f>+N9*H20</f>
        <v>42</v>
      </c>
      <c r="O20" s="271">
        <f t="shared" ref="O20:U20" si="2">$H$20*O9</f>
        <v>44</v>
      </c>
      <c r="P20" s="271">
        <f t="shared" si="2"/>
        <v>42</v>
      </c>
      <c r="Q20" s="271">
        <f t="shared" si="2"/>
        <v>46</v>
      </c>
      <c r="R20" s="271">
        <f t="shared" si="2"/>
        <v>40</v>
      </c>
      <c r="S20" s="271">
        <f t="shared" si="2"/>
        <v>40</v>
      </c>
      <c r="T20" s="271">
        <f t="shared" si="2"/>
        <v>40</v>
      </c>
      <c r="U20" s="272">
        <f t="shared" si="2"/>
        <v>38</v>
      </c>
      <c r="V20" s="111"/>
      <c r="W20" s="34">
        <f>SUM(K20:U20)</f>
        <v>362</v>
      </c>
    </row>
    <row r="21" spans="2:23" ht="21" customHeight="1" x14ac:dyDescent="0.25">
      <c r="B21" s="60"/>
      <c r="C21" s="95"/>
      <c r="D21" s="95"/>
      <c r="E21" s="57"/>
      <c r="F21" s="57"/>
      <c r="G21" s="57"/>
      <c r="H21" s="57"/>
      <c r="I21" s="100"/>
      <c r="J21" s="61"/>
      <c r="K21" s="61"/>
      <c r="L21" s="61"/>
      <c r="M21" s="61"/>
      <c r="N21" s="61"/>
      <c r="O21" s="61"/>
      <c r="P21" s="61"/>
      <c r="Q21" s="61"/>
      <c r="R21" s="61"/>
      <c r="S21" s="96"/>
      <c r="T21" s="323" t="s">
        <v>21</v>
      </c>
      <c r="U21" s="324"/>
      <c r="V21" s="114"/>
      <c r="W21" s="42">
        <f>SUM(W20)</f>
        <v>362</v>
      </c>
    </row>
    <row r="22" spans="2:23" s="30" customFormat="1" ht="21" customHeight="1" x14ac:dyDescent="0.25">
      <c r="B22" s="97"/>
      <c r="C22" s="98"/>
      <c r="D22" s="98"/>
      <c r="E22" s="70"/>
      <c r="F22" s="70"/>
      <c r="G22" s="70"/>
      <c r="H22" s="70"/>
      <c r="I22" s="100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99"/>
      <c r="U22" s="99"/>
      <c r="V22" s="108"/>
      <c r="W22" s="69"/>
    </row>
    <row r="23" spans="2:23" ht="33" customHeight="1" x14ac:dyDescent="0.25">
      <c r="B23" s="74" t="s">
        <v>9</v>
      </c>
      <c r="C23" s="46" t="s">
        <v>32</v>
      </c>
      <c r="D23" s="46" t="s">
        <v>96</v>
      </c>
      <c r="E23" s="75" t="s">
        <v>1</v>
      </c>
      <c r="F23" s="76" t="s">
        <v>2</v>
      </c>
      <c r="G23" s="76" t="s">
        <v>3</v>
      </c>
      <c r="H23" s="76" t="s">
        <v>4</v>
      </c>
      <c r="I23" s="86"/>
      <c r="J23" s="77" t="s">
        <v>34</v>
      </c>
      <c r="K23" s="64" t="s">
        <v>35</v>
      </c>
      <c r="L23" s="64" t="s">
        <v>36</v>
      </c>
      <c r="M23" s="64" t="s">
        <v>37</v>
      </c>
      <c r="N23" s="64" t="s">
        <v>38</v>
      </c>
      <c r="O23" s="64" t="s">
        <v>39</v>
      </c>
      <c r="P23" s="64" t="s">
        <v>40</v>
      </c>
      <c r="Q23" s="64" t="s">
        <v>41</v>
      </c>
      <c r="R23" s="64" t="s">
        <v>42</v>
      </c>
      <c r="S23" s="64" t="s">
        <v>43</v>
      </c>
      <c r="T23" s="64" t="s">
        <v>5</v>
      </c>
      <c r="U23" s="79" t="s">
        <v>44</v>
      </c>
      <c r="V23" s="89"/>
      <c r="W23" s="47" t="s">
        <v>12</v>
      </c>
    </row>
    <row r="24" spans="2:23" ht="19.5" customHeight="1" x14ac:dyDescent="0.25">
      <c r="B24" s="43"/>
      <c r="C24" s="173" t="s">
        <v>10</v>
      </c>
      <c r="D24" s="44"/>
      <c r="E24" s="43"/>
      <c r="F24" s="44"/>
      <c r="G24" s="44"/>
      <c r="H24" s="44"/>
      <c r="I24" s="104"/>
      <c r="J24" s="10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81"/>
      <c r="V24" s="113"/>
      <c r="W24" s="45"/>
    </row>
    <row r="25" spans="2:23" ht="46.5" customHeight="1" x14ac:dyDescent="0.25">
      <c r="B25" s="185">
        <v>4</v>
      </c>
      <c r="C25" s="182" t="s">
        <v>128</v>
      </c>
      <c r="D25" s="182" t="s">
        <v>129</v>
      </c>
      <c r="E25" s="256" t="s">
        <v>48</v>
      </c>
      <c r="F25" s="234">
        <v>1</v>
      </c>
      <c r="G25" s="234">
        <v>2</v>
      </c>
      <c r="H25" s="234">
        <f>F25*G25</f>
        <v>2</v>
      </c>
      <c r="I25" s="269"/>
      <c r="J25" s="270">
        <f>+J9*H25</f>
        <v>0</v>
      </c>
      <c r="K25" s="271">
        <f>+K9*H25</f>
        <v>0</v>
      </c>
      <c r="L25" s="271">
        <f>+L9*H25</f>
        <v>0</v>
      </c>
      <c r="M25" s="271">
        <f>+M9*H25</f>
        <v>30</v>
      </c>
      <c r="N25" s="271">
        <f t="shared" ref="N25:U25" si="3">$H$25*N9</f>
        <v>42</v>
      </c>
      <c r="O25" s="271">
        <f t="shared" si="3"/>
        <v>44</v>
      </c>
      <c r="P25" s="271">
        <f t="shared" si="3"/>
        <v>42</v>
      </c>
      <c r="Q25" s="271">
        <f t="shared" si="3"/>
        <v>46</v>
      </c>
      <c r="R25" s="271">
        <f t="shared" si="3"/>
        <v>40</v>
      </c>
      <c r="S25" s="271">
        <f t="shared" si="3"/>
        <v>40</v>
      </c>
      <c r="T25" s="271">
        <f t="shared" si="3"/>
        <v>40</v>
      </c>
      <c r="U25" s="272">
        <f t="shared" si="3"/>
        <v>38</v>
      </c>
      <c r="V25" s="111"/>
      <c r="W25" s="34">
        <f>SUM(K25:U25)</f>
        <v>362</v>
      </c>
    </row>
    <row r="26" spans="2:23" ht="21" customHeight="1" x14ac:dyDescent="0.25">
      <c r="B26" s="60"/>
      <c r="C26" s="95"/>
      <c r="D26" s="95"/>
      <c r="E26" s="57"/>
      <c r="F26" s="57"/>
      <c r="G26" s="57"/>
      <c r="H26" s="57"/>
      <c r="I26" s="100"/>
      <c r="J26" s="61"/>
      <c r="K26" s="61"/>
      <c r="L26" s="61"/>
      <c r="M26" s="61"/>
      <c r="N26" s="61"/>
      <c r="O26" s="61"/>
      <c r="P26" s="61"/>
      <c r="Q26" s="61"/>
      <c r="R26" s="61"/>
      <c r="S26" s="96"/>
      <c r="T26" s="323" t="s">
        <v>30</v>
      </c>
      <c r="U26" s="324"/>
      <c r="V26" s="114"/>
      <c r="W26" s="34">
        <f>SUM(W25)</f>
        <v>362</v>
      </c>
    </row>
    <row r="27" spans="2:23" s="30" customFormat="1" ht="21" customHeight="1" x14ac:dyDescent="0.25">
      <c r="B27" s="97"/>
      <c r="C27" s="98"/>
      <c r="D27" s="98"/>
      <c r="E27" s="70"/>
      <c r="F27" s="70"/>
      <c r="G27" s="70"/>
      <c r="H27" s="70"/>
      <c r="I27" s="100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99"/>
      <c r="U27" s="99"/>
      <c r="V27" s="108"/>
      <c r="W27" s="69"/>
    </row>
    <row r="28" spans="2:23" ht="33" customHeight="1" x14ac:dyDescent="0.25">
      <c r="B28" s="74" t="s">
        <v>9</v>
      </c>
      <c r="C28" s="46" t="s">
        <v>32</v>
      </c>
      <c r="D28" s="46"/>
      <c r="E28" s="75" t="s">
        <v>1</v>
      </c>
      <c r="F28" s="76" t="s">
        <v>2</v>
      </c>
      <c r="G28" s="76" t="s">
        <v>3</v>
      </c>
      <c r="H28" s="76" t="s">
        <v>4</v>
      </c>
      <c r="I28" s="86"/>
      <c r="J28" s="77" t="s">
        <v>34</v>
      </c>
      <c r="K28" s="64" t="s">
        <v>35</v>
      </c>
      <c r="L28" s="64" t="s">
        <v>36</v>
      </c>
      <c r="M28" s="64" t="s">
        <v>37</v>
      </c>
      <c r="N28" s="64" t="s">
        <v>38</v>
      </c>
      <c r="O28" s="64" t="s">
        <v>39</v>
      </c>
      <c r="P28" s="64" t="s">
        <v>40</v>
      </c>
      <c r="Q28" s="64" t="s">
        <v>41</v>
      </c>
      <c r="R28" s="64" t="s">
        <v>42</v>
      </c>
      <c r="S28" s="64" t="s">
        <v>43</v>
      </c>
      <c r="T28" s="64" t="s">
        <v>5</v>
      </c>
      <c r="U28" s="79" t="s">
        <v>44</v>
      </c>
      <c r="V28" s="89"/>
      <c r="W28" s="47" t="s">
        <v>12</v>
      </c>
    </row>
    <row r="29" spans="2:23" ht="19.5" customHeight="1" x14ac:dyDescent="0.25">
      <c r="B29" s="43"/>
      <c r="C29" s="173" t="s">
        <v>7</v>
      </c>
      <c r="D29" s="44"/>
      <c r="E29" s="43"/>
      <c r="F29" s="44"/>
      <c r="G29" s="44"/>
      <c r="H29" s="44"/>
      <c r="I29" s="104"/>
      <c r="J29" s="10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81"/>
      <c r="V29" s="113"/>
      <c r="W29" s="45"/>
    </row>
    <row r="30" spans="2:23" ht="48.75" customHeight="1" x14ac:dyDescent="0.25">
      <c r="B30" s="188">
        <v>5</v>
      </c>
      <c r="C30" s="182" t="s">
        <v>53</v>
      </c>
      <c r="D30" s="182" t="s">
        <v>131</v>
      </c>
      <c r="E30" s="256" t="s">
        <v>51</v>
      </c>
      <c r="F30" s="234">
        <v>1</v>
      </c>
      <c r="G30" s="234">
        <v>3</v>
      </c>
      <c r="H30" s="234">
        <f>F30*G30</f>
        <v>3</v>
      </c>
      <c r="I30" s="269"/>
      <c r="J30" s="270">
        <f>+J9*H30</f>
        <v>0</v>
      </c>
      <c r="K30" s="271">
        <f>+K9*H30</f>
        <v>0</v>
      </c>
      <c r="L30" s="271">
        <f>+L9*H30</f>
        <v>0</v>
      </c>
      <c r="M30" s="271">
        <f>+M9*H30</f>
        <v>45</v>
      </c>
      <c r="N30" s="271">
        <f t="shared" ref="N30:U30" si="4">$H$30*N9</f>
        <v>63</v>
      </c>
      <c r="O30" s="271">
        <f t="shared" si="4"/>
        <v>66</v>
      </c>
      <c r="P30" s="271">
        <f t="shared" si="4"/>
        <v>63</v>
      </c>
      <c r="Q30" s="271">
        <f t="shared" si="4"/>
        <v>69</v>
      </c>
      <c r="R30" s="271">
        <f t="shared" si="4"/>
        <v>60</v>
      </c>
      <c r="S30" s="271">
        <f t="shared" si="4"/>
        <v>60</v>
      </c>
      <c r="T30" s="271">
        <f t="shared" si="4"/>
        <v>60</v>
      </c>
      <c r="U30" s="272">
        <f t="shared" si="4"/>
        <v>57</v>
      </c>
      <c r="V30" s="111"/>
      <c r="W30" s="34">
        <f>SUM(K30:U30)</f>
        <v>543</v>
      </c>
    </row>
    <row r="31" spans="2:23" ht="35.25" customHeight="1" x14ac:dyDescent="0.25">
      <c r="B31" s="185">
        <v>6</v>
      </c>
      <c r="C31" s="182" t="s">
        <v>52</v>
      </c>
      <c r="D31" s="182" t="s">
        <v>130</v>
      </c>
      <c r="E31" s="256" t="s">
        <v>50</v>
      </c>
      <c r="F31" s="234">
        <v>1</v>
      </c>
      <c r="G31" s="234">
        <v>2</v>
      </c>
      <c r="H31" s="234">
        <f>F31*G31</f>
        <v>2</v>
      </c>
      <c r="I31" s="269"/>
      <c r="J31" s="270">
        <f>+J9*H31</f>
        <v>0</v>
      </c>
      <c r="K31" s="271">
        <f>+K9*H31</f>
        <v>0</v>
      </c>
      <c r="L31" s="271">
        <f>+L9*H31</f>
        <v>0</v>
      </c>
      <c r="M31" s="271">
        <f>+M9*H31</f>
        <v>30</v>
      </c>
      <c r="N31" s="271">
        <f t="shared" ref="N31:U31" si="5">$H$31*N9</f>
        <v>42</v>
      </c>
      <c r="O31" s="271">
        <f t="shared" si="5"/>
        <v>44</v>
      </c>
      <c r="P31" s="271">
        <f t="shared" si="5"/>
        <v>42</v>
      </c>
      <c r="Q31" s="271">
        <f t="shared" si="5"/>
        <v>46</v>
      </c>
      <c r="R31" s="271">
        <f t="shared" si="5"/>
        <v>40</v>
      </c>
      <c r="S31" s="271">
        <f t="shared" si="5"/>
        <v>40</v>
      </c>
      <c r="T31" s="271">
        <f t="shared" si="5"/>
        <v>40</v>
      </c>
      <c r="U31" s="272">
        <f t="shared" si="5"/>
        <v>38</v>
      </c>
      <c r="V31" s="111"/>
      <c r="W31" s="34">
        <f>SUM(K31:U31)</f>
        <v>362</v>
      </c>
    </row>
    <row r="32" spans="2:23" ht="18.75" customHeight="1" x14ac:dyDescent="0.25">
      <c r="B32" s="51"/>
      <c r="C32" s="58"/>
      <c r="D32" s="58"/>
      <c r="E32" s="57"/>
      <c r="F32" s="196">
        <f>F14+F15+F20+F25+F30+F31</f>
        <v>10</v>
      </c>
      <c r="G32" s="57"/>
      <c r="H32" s="57"/>
      <c r="I32" s="32"/>
      <c r="J32" s="57"/>
      <c r="K32" s="57"/>
      <c r="L32" s="57"/>
      <c r="M32" s="57"/>
      <c r="N32" s="57"/>
      <c r="O32" s="57"/>
      <c r="P32" s="57"/>
      <c r="Q32" s="57"/>
      <c r="R32" s="57"/>
      <c r="S32" s="71"/>
      <c r="T32" s="325" t="s">
        <v>45</v>
      </c>
      <c r="U32" s="326"/>
      <c r="V32" s="115"/>
      <c r="W32" s="22">
        <f>SUM(W30:W31)</f>
        <v>905</v>
      </c>
    </row>
    <row r="33" spans="2:23" s="30" customFormat="1" ht="18.75" customHeight="1" x14ac:dyDescent="0.25">
      <c r="C33" s="73"/>
      <c r="D33" s="73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62"/>
      <c r="U33" s="62"/>
      <c r="V33" s="106"/>
      <c r="W33" s="63"/>
    </row>
    <row r="34" spans="2:23" ht="24" customHeight="1" x14ac:dyDescent="0.25">
      <c r="B34" s="14"/>
      <c r="C34" s="7"/>
      <c r="D34" s="7"/>
      <c r="E34" s="197"/>
      <c r="G34" s="5"/>
      <c r="H34" s="5"/>
      <c r="I34" s="32"/>
      <c r="J34" s="5"/>
      <c r="K34" s="5"/>
      <c r="L34" s="5"/>
      <c r="M34" s="5"/>
      <c r="N34" s="5"/>
      <c r="O34" s="5"/>
      <c r="P34" s="5"/>
      <c r="Q34" s="5"/>
      <c r="R34" s="5"/>
      <c r="S34" s="59"/>
      <c r="T34" s="327" t="s">
        <v>22</v>
      </c>
      <c r="U34" s="328"/>
      <c r="V34" s="109"/>
      <c r="W34" s="159">
        <f>W16+W21+W26+W32</f>
        <v>10317</v>
      </c>
    </row>
  </sheetData>
  <mergeCells count="10">
    <mergeCell ref="H10:I10"/>
    <mergeCell ref="B1:W1"/>
    <mergeCell ref="B4:W4"/>
    <mergeCell ref="B6:W6"/>
    <mergeCell ref="B2:W3"/>
    <mergeCell ref="T16:U16"/>
    <mergeCell ref="T26:U26"/>
    <mergeCell ref="T21:U21"/>
    <mergeCell ref="T32:U32"/>
    <mergeCell ref="T34:U34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U50"/>
  <sheetViews>
    <sheetView showGridLines="0" tabSelected="1" zoomScale="85" zoomScaleNormal="85" workbookViewId="0">
      <selection activeCell="B2" sqref="B2:U3"/>
    </sheetView>
  </sheetViews>
  <sheetFormatPr baseColWidth="10" defaultColWidth="11.42578125" defaultRowHeight="15" x14ac:dyDescent="0.25"/>
  <cols>
    <col min="1" max="1" width="5.7109375" style="18" customWidth="1"/>
    <col min="2" max="2" width="7.5703125" style="18" customWidth="1"/>
    <col min="3" max="4" width="36.140625" style="18" customWidth="1"/>
    <col min="5" max="5" width="14.42578125" style="18" customWidth="1"/>
    <col min="6" max="6" width="11.42578125" style="18"/>
    <col min="7" max="7" width="12.85546875" style="18" customWidth="1"/>
    <col min="8" max="8" width="16.42578125" style="18" customWidth="1"/>
    <col min="9" max="9" width="1.7109375" style="30" customWidth="1"/>
    <col min="10" max="13" width="9.7109375" style="18" bestFit="1" customWidth="1"/>
    <col min="14" max="14" width="10" style="18" bestFit="1" customWidth="1"/>
    <col min="15" max="15" width="9.85546875" style="18" bestFit="1" customWidth="1"/>
    <col min="16" max="16" width="9.5703125" style="18" customWidth="1"/>
    <col min="17" max="17" width="9.85546875" style="18" bestFit="1" customWidth="1"/>
    <col min="18" max="18" width="10" style="18" bestFit="1" customWidth="1"/>
    <col min="19" max="19" width="1.140625" style="30" customWidth="1"/>
    <col min="20" max="20" width="16.28515625" style="18" customWidth="1"/>
    <col min="21" max="16384" width="11.42578125" style="18"/>
  </cols>
  <sheetData>
    <row r="1" spans="2:21" ht="18" x14ac:dyDescent="0.25"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</row>
    <row r="2" spans="2:21" ht="15.75" customHeight="1" x14ac:dyDescent="0.25">
      <c r="B2" s="382" t="s">
        <v>200</v>
      </c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</row>
    <row r="3" spans="2:21" ht="48.75" customHeight="1" x14ac:dyDescent="0.25"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2"/>
      <c r="R3" s="382"/>
      <c r="S3" s="382"/>
      <c r="T3" s="382"/>
      <c r="U3" s="382"/>
    </row>
    <row r="4" spans="2:21" ht="18.75" x14ac:dyDescent="0.3">
      <c r="B4" s="294" t="s">
        <v>196</v>
      </c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33"/>
    </row>
    <row r="5" spans="2:21" ht="21" x14ac:dyDescent="0.35">
      <c r="B5" s="330" t="s">
        <v>81</v>
      </c>
      <c r="C5" s="330"/>
      <c r="D5" s="330"/>
      <c r="E5" s="330"/>
      <c r="F5" s="330"/>
      <c r="G5" s="330"/>
      <c r="H5" s="330"/>
      <c r="I5" s="330"/>
      <c r="J5" s="330"/>
      <c r="K5" s="330"/>
      <c r="L5" s="330"/>
      <c r="M5" s="330"/>
      <c r="N5" s="330"/>
      <c r="O5" s="330"/>
      <c r="P5" s="330"/>
      <c r="Q5" s="330"/>
      <c r="R5" s="330"/>
      <c r="S5" s="330"/>
      <c r="T5" s="330"/>
    </row>
    <row r="6" spans="2:21" x14ac:dyDescent="0.25">
      <c r="C6" s="8"/>
      <c r="D6" s="8"/>
      <c r="E6" s="8"/>
      <c r="F6" s="8"/>
      <c r="G6" s="8"/>
      <c r="H6" s="8"/>
      <c r="I6" s="85"/>
      <c r="J6" s="8"/>
      <c r="K6" s="8"/>
      <c r="L6" s="8"/>
      <c r="M6" s="8"/>
      <c r="N6" s="8"/>
      <c r="O6" s="8"/>
      <c r="P6" s="8"/>
      <c r="Q6" s="8"/>
      <c r="R6" s="8"/>
      <c r="S6" s="85"/>
      <c r="T6" s="8"/>
    </row>
    <row r="7" spans="2:21" x14ac:dyDescent="0.25">
      <c r="C7" s="19"/>
      <c r="D7" s="19"/>
      <c r="G7" s="348" t="s">
        <v>15</v>
      </c>
      <c r="H7" s="349"/>
      <c r="I7" s="123"/>
      <c r="J7" s="64" t="s">
        <v>37</v>
      </c>
      <c r="K7" s="64" t="s">
        <v>38</v>
      </c>
      <c r="L7" s="64" t="s">
        <v>39</v>
      </c>
      <c r="M7" s="64" t="s">
        <v>40</v>
      </c>
      <c r="N7" s="64" t="s">
        <v>41</v>
      </c>
      <c r="O7" s="64" t="s">
        <v>42</v>
      </c>
      <c r="P7" s="64" t="s">
        <v>43</v>
      </c>
      <c r="Q7" s="64" t="s">
        <v>5</v>
      </c>
      <c r="R7" s="64" t="s">
        <v>44</v>
      </c>
      <c r="S7" s="89"/>
      <c r="T7" s="64" t="s">
        <v>195</v>
      </c>
    </row>
    <row r="8" spans="2:21" ht="21" customHeight="1" x14ac:dyDescent="0.25">
      <c r="C8" s="19"/>
      <c r="D8" s="19"/>
      <c r="G8" s="350" t="s">
        <v>26</v>
      </c>
      <c r="H8" s="351"/>
      <c r="I8" s="284"/>
      <c r="J8" s="248">
        <v>15</v>
      </c>
      <c r="K8" s="248">
        <v>21</v>
      </c>
      <c r="L8" s="248">
        <v>22</v>
      </c>
      <c r="M8" s="248">
        <v>21</v>
      </c>
      <c r="N8" s="248">
        <v>23</v>
      </c>
      <c r="O8" s="248">
        <v>20</v>
      </c>
      <c r="P8" s="248">
        <v>20</v>
      </c>
      <c r="Q8" s="248">
        <v>20</v>
      </c>
      <c r="R8" s="248">
        <v>19</v>
      </c>
      <c r="S8" s="116"/>
      <c r="T8" s="248">
        <f>SUM(J8:R8)</f>
        <v>181</v>
      </c>
    </row>
    <row r="9" spans="2:21" ht="20.25" customHeight="1" x14ac:dyDescent="0.25">
      <c r="C9" s="19"/>
      <c r="D9" s="19"/>
      <c r="G9" s="350" t="s">
        <v>82</v>
      </c>
      <c r="H9" s="351"/>
      <c r="I9" s="284"/>
      <c r="J9" s="249">
        <v>21</v>
      </c>
      <c r="K9" s="249">
        <v>31</v>
      </c>
      <c r="L9" s="249">
        <v>30</v>
      </c>
      <c r="M9" s="249">
        <v>31</v>
      </c>
      <c r="N9" s="249">
        <v>31</v>
      </c>
      <c r="O9" s="249">
        <v>30</v>
      </c>
      <c r="P9" s="249">
        <v>31</v>
      </c>
      <c r="Q9" s="249">
        <v>30</v>
      </c>
      <c r="R9" s="249">
        <v>31</v>
      </c>
      <c r="S9" s="285"/>
      <c r="T9" s="248">
        <f>SUM(J9:R9)</f>
        <v>266</v>
      </c>
    </row>
    <row r="10" spans="2:21" ht="17.25" customHeight="1" x14ac:dyDescent="0.25">
      <c r="G10" s="350" t="s">
        <v>83</v>
      </c>
      <c r="H10" s="351"/>
      <c r="I10" s="284"/>
      <c r="J10" s="249">
        <v>18</v>
      </c>
      <c r="K10" s="249">
        <v>27</v>
      </c>
      <c r="L10" s="249">
        <v>26</v>
      </c>
      <c r="M10" s="249">
        <v>26</v>
      </c>
      <c r="N10" s="249">
        <v>27</v>
      </c>
      <c r="O10" s="249">
        <v>26</v>
      </c>
      <c r="P10" s="249">
        <v>26</v>
      </c>
      <c r="Q10" s="249">
        <v>26</v>
      </c>
      <c r="R10" s="249">
        <v>26</v>
      </c>
      <c r="S10" s="285"/>
      <c r="T10" s="248">
        <f>SUM(J10:R10)</f>
        <v>228</v>
      </c>
    </row>
    <row r="11" spans="2:21" ht="17.25" customHeight="1" x14ac:dyDescent="0.25">
      <c r="G11" s="350" t="s">
        <v>17</v>
      </c>
      <c r="H11" s="351"/>
      <c r="I11" s="284"/>
      <c r="J11" s="248">
        <v>3</v>
      </c>
      <c r="K11" s="248">
        <v>4</v>
      </c>
      <c r="L11" s="248">
        <v>4</v>
      </c>
      <c r="M11" s="248">
        <v>5</v>
      </c>
      <c r="N11" s="248">
        <v>4</v>
      </c>
      <c r="O11" s="248">
        <v>4</v>
      </c>
      <c r="P11" s="248">
        <v>4</v>
      </c>
      <c r="Q11" s="248">
        <v>4</v>
      </c>
      <c r="R11" s="248">
        <v>5</v>
      </c>
      <c r="S11" s="116"/>
      <c r="T11" s="248">
        <f>SUM(J11:R11)</f>
        <v>37</v>
      </c>
    </row>
    <row r="12" spans="2:21" x14ac:dyDescent="0.25">
      <c r="G12" s="347"/>
      <c r="H12" s="347"/>
      <c r="J12" s="56"/>
      <c r="K12" s="56"/>
      <c r="L12" s="56"/>
      <c r="M12" s="56"/>
      <c r="N12" s="56"/>
      <c r="O12" s="56"/>
      <c r="P12" s="56"/>
      <c r="Q12" s="56"/>
      <c r="R12" s="56"/>
      <c r="T12" s="175">
        <f>SUM(T8:T11)</f>
        <v>712</v>
      </c>
    </row>
    <row r="14" spans="2:21" ht="35.25" customHeight="1" x14ac:dyDescent="0.25">
      <c r="B14" s="74" t="s">
        <v>9</v>
      </c>
      <c r="C14" s="46" t="s">
        <v>32</v>
      </c>
      <c r="D14" s="46" t="s">
        <v>96</v>
      </c>
      <c r="E14" s="75" t="s">
        <v>1</v>
      </c>
      <c r="F14" s="76" t="s">
        <v>2</v>
      </c>
      <c r="G14" s="76" t="s">
        <v>3</v>
      </c>
      <c r="H14" s="76" t="s">
        <v>4</v>
      </c>
      <c r="I14" s="101"/>
      <c r="J14" s="64" t="s">
        <v>37</v>
      </c>
      <c r="K14" s="64" t="s">
        <v>38</v>
      </c>
      <c r="L14" s="64" t="s">
        <v>39</v>
      </c>
      <c r="M14" s="64" t="s">
        <v>40</v>
      </c>
      <c r="N14" s="64" t="s">
        <v>41</v>
      </c>
      <c r="O14" s="64" t="s">
        <v>42</v>
      </c>
      <c r="P14" s="64" t="s">
        <v>43</v>
      </c>
      <c r="Q14" s="64" t="s">
        <v>5</v>
      </c>
      <c r="R14" s="79" t="s">
        <v>44</v>
      </c>
      <c r="S14" s="91"/>
      <c r="T14" s="47" t="s">
        <v>12</v>
      </c>
    </row>
    <row r="15" spans="2:21" ht="22.5" customHeight="1" x14ac:dyDescent="0.25">
      <c r="B15" s="43"/>
      <c r="C15" s="157" t="s">
        <v>0</v>
      </c>
      <c r="D15" s="157"/>
      <c r="E15" s="54"/>
      <c r="F15" s="55"/>
      <c r="G15" s="55"/>
      <c r="H15" s="55"/>
      <c r="I15" s="101"/>
      <c r="J15" s="49"/>
      <c r="K15" s="49"/>
      <c r="L15" s="49"/>
      <c r="M15" s="49"/>
      <c r="N15" s="49"/>
      <c r="O15" s="49"/>
      <c r="P15" s="49"/>
      <c r="Q15" s="49"/>
      <c r="R15" s="49"/>
      <c r="S15" s="91"/>
      <c r="T15" s="45"/>
    </row>
    <row r="16" spans="2:21" ht="38.25" customHeight="1" x14ac:dyDescent="0.25">
      <c r="B16" s="304">
        <v>1</v>
      </c>
      <c r="C16" s="343" t="s">
        <v>191</v>
      </c>
      <c r="D16" s="352" t="s">
        <v>135</v>
      </c>
      <c r="E16" s="277" t="s">
        <v>84</v>
      </c>
      <c r="F16" s="278">
        <v>2</v>
      </c>
      <c r="G16" s="234">
        <v>8</v>
      </c>
      <c r="H16" s="234">
        <f>F16*G16</f>
        <v>16</v>
      </c>
      <c r="I16" s="279"/>
      <c r="J16" s="271">
        <f>+J9*H16</f>
        <v>336</v>
      </c>
      <c r="K16" s="271">
        <f>+K9*H16</f>
        <v>496</v>
      </c>
      <c r="L16" s="271">
        <f>+L9*H16</f>
        <v>480</v>
      </c>
      <c r="M16" s="271">
        <f>+M9*H16</f>
        <v>496</v>
      </c>
      <c r="N16" s="271">
        <f>+N9*H16</f>
        <v>496</v>
      </c>
      <c r="O16" s="271">
        <f>+O9*H16</f>
        <v>480</v>
      </c>
      <c r="P16" s="271">
        <f>+P9*H16</f>
        <v>496</v>
      </c>
      <c r="Q16" s="271">
        <f>+Q9*H16</f>
        <v>480</v>
      </c>
      <c r="R16" s="271">
        <f>+R9*H16</f>
        <v>496</v>
      </c>
      <c r="S16" s="107"/>
      <c r="T16" s="34">
        <f>SUM(J16:R16)</f>
        <v>4256</v>
      </c>
    </row>
    <row r="17" spans="2:20" ht="39.75" customHeight="1" x14ac:dyDescent="0.25">
      <c r="B17" s="304"/>
      <c r="C17" s="343"/>
      <c r="D17" s="352"/>
      <c r="E17" s="277" t="s">
        <v>192</v>
      </c>
      <c r="F17" s="278">
        <v>1</v>
      </c>
      <c r="G17" s="234">
        <v>4</v>
      </c>
      <c r="H17" s="234">
        <f>F17*G17</f>
        <v>4</v>
      </c>
      <c r="I17" s="279"/>
      <c r="J17" s="271">
        <f>+J9*H17</f>
        <v>84</v>
      </c>
      <c r="K17" s="271">
        <f>+K9*H17</f>
        <v>124</v>
      </c>
      <c r="L17" s="271">
        <f>+L9*H17</f>
        <v>120</v>
      </c>
      <c r="M17" s="271">
        <f>+M9*H17</f>
        <v>124</v>
      </c>
      <c r="N17" s="271">
        <f>+N9*H17</f>
        <v>124</v>
      </c>
      <c r="O17" s="271">
        <f>+O9*H17</f>
        <v>120</v>
      </c>
      <c r="P17" s="271">
        <f>+P9*H17</f>
        <v>124</v>
      </c>
      <c r="Q17" s="271">
        <f>+Q9*H17</f>
        <v>120</v>
      </c>
      <c r="R17" s="271">
        <f>+R9*H17</f>
        <v>124</v>
      </c>
      <c r="S17" s="126"/>
      <c r="T17" s="198">
        <f>SUM(J17:R17)</f>
        <v>1064</v>
      </c>
    </row>
    <row r="18" spans="2:20" ht="40.5" customHeight="1" x14ac:dyDescent="0.25">
      <c r="B18" s="304">
        <v>2</v>
      </c>
      <c r="C18" s="343" t="s">
        <v>133</v>
      </c>
      <c r="D18" s="344" t="s">
        <v>132</v>
      </c>
      <c r="E18" s="277" t="s">
        <v>179</v>
      </c>
      <c r="F18" s="278">
        <v>3</v>
      </c>
      <c r="G18" s="234">
        <v>8</v>
      </c>
      <c r="H18" s="234">
        <f>F18*G18</f>
        <v>24</v>
      </c>
      <c r="I18" s="279"/>
      <c r="J18" s="271">
        <f>+J8*H18</f>
        <v>360</v>
      </c>
      <c r="K18" s="271">
        <f>+K8*H18</f>
        <v>504</v>
      </c>
      <c r="L18" s="271">
        <f>+L8*H18</f>
        <v>528</v>
      </c>
      <c r="M18" s="271">
        <f>+M8*H18</f>
        <v>504</v>
      </c>
      <c r="N18" s="271">
        <f>+N8*H18</f>
        <v>552</v>
      </c>
      <c r="O18" s="271">
        <f>+O8*H18</f>
        <v>480</v>
      </c>
      <c r="P18" s="271">
        <f>+P8*H18</f>
        <v>480</v>
      </c>
      <c r="Q18" s="271">
        <f>+Q8*H18</f>
        <v>480</v>
      </c>
      <c r="R18" s="271">
        <f>+R8*H18</f>
        <v>456</v>
      </c>
      <c r="S18" s="107"/>
      <c r="T18" s="34">
        <f>SUM(J18:R18)</f>
        <v>4344</v>
      </c>
    </row>
    <row r="19" spans="2:20" ht="40.5" customHeight="1" x14ac:dyDescent="0.25">
      <c r="B19" s="304"/>
      <c r="C19" s="343"/>
      <c r="D19" s="345"/>
      <c r="E19" s="277" t="s">
        <v>92</v>
      </c>
      <c r="F19" s="278">
        <v>1</v>
      </c>
      <c r="G19" s="234">
        <v>8</v>
      </c>
      <c r="H19" s="234">
        <f>F19*G19</f>
        <v>8</v>
      </c>
      <c r="I19" s="279"/>
      <c r="J19" s="271">
        <f>+J8*H19</f>
        <v>120</v>
      </c>
      <c r="K19" s="271">
        <f>+K8*H19</f>
        <v>168</v>
      </c>
      <c r="L19" s="271">
        <f>+L8*H19</f>
        <v>176</v>
      </c>
      <c r="M19" s="271">
        <f>+M8*H19</f>
        <v>168</v>
      </c>
      <c r="N19" s="271">
        <f>+N8*H19</f>
        <v>184</v>
      </c>
      <c r="O19" s="271">
        <f>+O8*H19</f>
        <v>160</v>
      </c>
      <c r="P19" s="271">
        <f>+P8*H19</f>
        <v>160</v>
      </c>
      <c r="Q19" s="271">
        <f>+Q8*H19</f>
        <v>160</v>
      </c>
      <c r="R19" s="271">
        <f>+R8*H19</f>
        <v>152</v>
      </c>
      <c r="S19" s="107"/>
      <c r="T19" s="34">
        <f>SUM(J19:R19)</f>
        <v>1448</v>
      </c>
    </row>
    <row r="20" spans="2:20" ht="40.5" customHeight="1" x14ac:dyDescent="0.25">
      <c r="B20" s="304"/>
      <c r="C20" s="343"/>
      <c r="D20" s="346"/>
      <c r="E20" s="277" t="s">
        <v>93</v>
      </c>
      <c r="F20" s="278">
        <v>1</v>
      </c>
      <c r="G20" s="234">
        <v>4</v>
      </c>
      <c r="H20" s="234">
        <f>F20*G20</f>
        <v>4</v>
      </c>
      <c r="I20" s="279"/>
      <c r="J20" s="271">
        <f>+J11*H20</f>
        <v>12</v>
      </c>
      <c r="K20" s="271">
        <f>+K11*H20</f>
        <v>16</v>
      </c>
      <c r="L20" s="271">
        <f>+L11*H20</f>
        <v>16</v>
      </c>
      <c r="M20" s="271">
        <f>+M11*H20</f>
        <v>20</v>
      </c>
      <c r="N20" s="271">
        <f>+N11*H20</f>
        <v>16</v>
      </c>
      <c r="O20" s="271">
        <f>+O11*H20</f>
        <v>16</v>
      </c>
      <c r="P20" s="271">
        <f>+P11*H20</f>
        <v>16</v>
      </c>
      <c r="Q20" s="271">
        <f>+Q11*H20</f>
        <v>16</v>
      </c>
      <c r="R20" s="271">
        <f>+R11*H20</f>
        <v>20</v>
      </c>
      <c r="S20" s="107"/>
      <c r="T20" s="34">
        <f>SUM(J20:R20)</f>
        <v>148</v>
      </c>
    </row>
    <row r="21" spans="2:20" ht="18.75" customHeight="1" x14ac:dyDescent="0.25">
      <c r="B21" s="67"/>
      <c r="C21" s="120"/>
      <c r="D21" s="120"/>
      <c r="E21" s="121"/>
      <c r="F21" s="82">
        <f>SUM(F16:F20)</f>
        <v>8</v>
      </c>
      <c r="G21" s="82"/>
      <c r="H21" s="82"/>
      <c r="I21" s="32"/>
      <c r="J21" s="61"/>
      <c r="K21" s="61"/>
      <c r="L21" s="61"/>
      <c r="M21" s="61"/>
      <c r="N21" s="61"/>
      <c r="O21" s="61"/>
      <c r="P21" s="96"/>
      <c r="Q21" s="331" t="s">
        <v>23</v>
      </c>
      <c r="R21" s="332"/>
      <c r="S21" s="127"/>
      <c r="T21" s="203">
        <f>SUM(T16:T20)</f>
        <v>11260</v>
      </c>
    </row>
    <row r="22" spans="2:20" ht="18.75" customHeight="1" x14ac:dyDescent="0.25">
      <c r="B22" s="13"/>
      <c r="C22" s="120"/>
      <c r="D22" s="120"/>
      <c r="E22" s="121"/>
      <c r="F22" s="82"/>
      <c r="G22" s="82"/>
      <c r="H22" s="82"/>
      <c r="I22" s="32"/>
      <c r="J22" s="116"/>
      <c r="K22" s="116"/>
      <c r="L22" s="116"/>
      <c r="M22" s="116"/>
      <c r="N22" s="116"/>
      <c r="O22" s="116"/>
      <c r="P22" s="116"/>
      <c r="Q22" s="130"/>
      <c r="R22" s="130"/>
      <c r="S22" s="130"/>
      <c r="T22" s="131"/>
    </row>
    <row r="23" spans="2:20" ht="35.25" customHeight="1" x14ac:dyDescent="0.25">
      <c r="B23" s="74" t="s">
        <v>9</v>
      </c>
      <c r="C23" s="46" t="s">
        <v>32</v>
      </c>
      <c r="D23" s="46" t="s">
        <v>96</v>
      </c>
      <c r="E23" s="75" t="s">
        <v>1</v>
      </c>
      <c r="F23" s="76" t="s">
        <v>2</v>
      </c>
      <c r="G23" s="76" t="s">
        <v>3</v>
      </c>
      <c r="H23" s="76" t="s">
        <v>4</v>
      </c>
      <c r="I23" s="101"/>
      <c r="J23" s="64" t="s">
        <v>37</v>
      </c>
      <c r="K23" s="64" t="s">
        <v>38</v>
      </c>
      <c r="L23" s="64" t="s">
        <v>39</v>
      </c>
      <c r="M23" s="64" t="s">
        <v>40</v>
      </c>
      <c r="N23" s="64" t="s">
        <v>41</v>
      </c>
      <c r="O23" s="64" t="s">
        <v>42</v>
      </c>
      <c r="P23" s="64" t="s">
        <v>43</v>
      </c>
      <c r="Q23" s="64" t="s">
        <v>5</v>
      </c>
      <c r="R23" s="79" t="s">
        <v>44</v>
      </c>
      <c r="S23" s="91"/>
      <c r="T23" s="47" t="s">
        <v>12</v>
      </c>
    </row>
    <row r="24" spans="2:20" ht="21.75" customHeight="1" x14ac:dyDescent="0.25">
      <c r="B24" s="43"/>
      <c r="C24" s="45" t="s">
        <v>11</v>
      </c>
      <c r="D24" s="45"/>
      <c r="E24" s="52"/>
      <c r="F24" s="53"/>
      <c r="G24" s="53"/>
      <c r="H24" s="53"/>
      <c r="I24" s="101"/>
      <c r="J24" s="49"/>
      <c r="K24" s="49"/>
      <c r="L24" s="49"/>
      <c r="M24" s="49"/>
      <c r="N24" s="49"/>
      <c r="O24" s="49"/>
      <c r="P24" s="49"/>
      <c r="Q24" s="49"/>
      <c r="R24" s="49"/>
      <c r="S24" s="91"/>
      <c r="T24" s="65"/>
    </row>
    <row r="25" spans="2:20" ht="36.75" customHeight="1" x14ac:dyDescent="0.25">
      <c r="B25" s="66">
        <v>3</v>
      </c>
      <c r="C25" s="119" t="s">
        <v>191</v>
      </c>
      <c r="D25" s="119" t="s">
        <v>136</v>
      </c>
      <c r="E25" s="277" t="s">
        <v>84</v>
      </c>
      <c r="F25" s="278">
        <v>3</v>
      </c>
      <c r="G25" s="234">
        <v>8</v>
      </c>
      <c r="H25" s="234">
        <f>F25*G25</f>
        <v>24</v>
      </c>
      <c r="I25" s="279"/>
      <c r="J25" s="271">
        <f>+J9*H25</f>
        <v>504</v>
      </c>
      <c r="K25" s="271">
        <f>+K9*H25</f>
        <v>744</v>
      </c>
      <c r="L25" s="271">
        <f>+L9*H25</f>
        <v>720</v>
      </c>
      <c r="M25" s="271">
        <f>+M9*H25</f>
        <v>744</v>
      </c>
      <c r="N25" s="271">
        <f>+N9*H25</f>
        <v>744</v>
      </c>
      <c r="O25" s="271">
        <f>+O9*H25</f>
        <v>720</v>
      </c>
      <c r="P25" s="271">
        <f>+P9*H25</f>
        <v>744</v>
      </c>
      <c r="Q25" s="271">
        <f>+Q9*H25</f>
        <v>720</v>
      </c>
      <c r="R25" s="271">
        <f>+R9*H25</f>
        <v>744</v>
      </c>
      <c r="S25" s="107"/>
      <c r="T25" s="34">
        <f>SUM(J25:R25)</f>
        <v>6384</v>
      </c>
    </row>
    <row r="26" spans="2:20" ht="37.5" customHeight="1" x14ac:dyDescent="0.25">
      <c r="B26" s="341">
        <v>4</v>
      </c>
      <c r="C26" s="343" t="s">
        <v>180</v>
      </c>
      <c r="D26" s="343" t="s">
        <v>134</v>
      </c>
      <c r="E26" s="277" t="s">
        <v>58</v>
      </c>
      <c r="F26" s="278">
        <v>4</v>
      </c>
      <c r="G26" s="234">
        <v>8</v>
      </c>
      <c r="H26" s="234">
        <f>F26*G26</f>
        <v>32</v>
      </c>
      <c r="I26" s="279"/>
      <c r="J26" s="271">
        <f>+J8*H26</f>
        <v>480</v>
      </c>
      <c r="K26" s="271">
        <f>+K8*H26</f>
        <v>672</v>
      </c>
      <c r="L26" s="271">
        <f>+L8*H26</f>
        <v>704</v>
      </c>
      <c r="M26" s="271">
        <f t="shared" ref="M26:R26" si="0">$H$26*M8</f>
        <v>672</v>
      </c>
      <c r="N26" s="271">
        <f t="shared" si="0"/>
        <v>736</v>
      </c>
      <c r="O26" s="271">
        <f t="shared" si="0"/>
        <v>640</v>
      </c>
      <c r="P26" s="271">
        <f t="shared" si="0"/>
        <v>640</v>
      </c>
      <c r="Q26" s="271">
        <f t="shared" si="0"/>
        <v>640</v>
      </c>
      <c r="R26" s="271">
        <f t="shared" si="0"/>
        <v>608</v>
      </c>
      <c r="S26" s="107"/>
      <c r="T26" s="34">
        <f>SUM(J26:R26)</f>
        <v>5792</v>
      </c>
    </row>
    <row r="27" spans="2:20" ht="36.75" customHeight="1" x14ac:dyDescent="0.25">
      <c r="B27" s="342"/>
      <c r="C27" s="343"/>
      <c r="D27" s="343"/>
      <c r="E27" s="277" t="s">
        <v>85</v>
      </c>
      <c r="F27" s="278">
        <v>4</v>
      </c>
      <c r="G27" s="234">
        <v>4</v>
      </c>
      <c r="H27" s="234">
        <f>F27*G27</f>
        <v>16</v>
      </c>
      <c r="I27" s="279"/>
      <c r="J27" s="271">
        <f>+J11*H27</f>
        <v>48</v>
      </c>
      <c r="K27" s="271">
        <f>+K11*H27</f>
        <v>64</v>
      </c>
      <c r="L27" s="271">
        <f>+L11*H27</f>
        <v>64</v>
      </c>
      <c r="M27" s="271">
        <f>+M11*H27</f>
        <v>80</v>
      </c>
      <c r="N27" s="271">
        <f>+N11*H27</f>
        <v>64</v>
      </c>
      <c r="O27" s="271">
        <f>+O11*H27</f>
        <v>64</v>
      </c>
      <c r="P27" s="271">
        <f>+P11*H27</f>
        <v>64</v>
      </c>
      <c r="Q27" s="271">
        <f>+Q11*H27</f>
        <v>64</v>
      </c>
      <c r="R27" s="271">
        <f>+R11*H27</f>
        <v>80</v>
      </c>
      <c r="S27" s="107"/>
      <c r="T27" s="34">
        <f>SUM(J27:R27)</f>
        <v>592</v>
      </c>
    </row>
    <row r="28" spans="2:20" ht="36.75" customHeight="1" x14ac:dyDescent="0.25">
      <c r="B28" s="313">
        <v>5</v>
      </c>
      <c r="C28" s="339" t="s">
        <v>181</v>
      </c>
      <c r="D28" s="339" t="s">
        <v>182</v>
      </c>
      <c r="E28" s="277" t="s">
        <v>58</v>
      </c>
      <c r="F28" s="278">
        <v>1</v>
      </c>
      <c r="G28" s="234">
        <v>8</v>
      </c>
      <c r="H28" s="234">
        <f>F28*G28</f>
        <v>8</v>
      </c>
      <c r="I28" s="279"/>
      <c r="J28" s="271">
        <f>J8*H28</f>
        <v>120</v>
      </c>
      <c r="K28" s="271">
        <f>K8*H28</f>
        <v>168</v>
      </c>
      <c r="L28" s="271">
        <f>L8*H28</f>
        <v>176</v>
      </c>
      <c r="M28" s="271">
        <f>M8*H28</f>
        <v>168</v>
      </c>
      <c r="N28" s="271">
        <f>N8*H28</f>
        <v>184</v>
      </c>
      <c r="O28" s="271">
        <f>O8*H28</f>
        <v>160</v>
      </c>
      <c r="P28" s="271">
        <f>P8*H28</f>
        <v>160</v>
      </c>
      <c r="Q28" s="271">
        <f>Q8*H28</f>
        <v>160</v>
      </c>
      <c r="R28" s="271">
        <f>R8*H28</f>
        <v>152</v>
      </c>
      <c r="S28" s="107"/>
      <c r="T28" s="210">
        <f>SUM(J28:R28)</f>
        <v>1448</v>
      </c>
    </row>
    <row r="29" spans="2:20" ht="36.75" customHeight="1" x14ac:dyDescent="0.25">
      <c r="B29" s="314"/>
      <c r="C29" s="340"/>
      <c r="D29" s="340"/>
      <c r="E29" s="277" t="s">
        <v>79</v>
      </c>
      <c r="F29" s="278">
        <v>1</v>
      </c>
      <c r="G29" s="234">
        <v>8</v>
      </c>
      <c r="H29" s="234">
        <f>F29*G29</f>
        <v>8</v>
      </c>
      <c r="I29" s="279"/>
      <c r="J29" s="271">
        <f>J8*H29</f>
        <v>120</v>
      </c>
      <c r="K29" s="271">
        <f>K8*H29</f>
        <v>168</v>
      </c>
      <c r="L29" s="271">
        <f>L8*H29</f>
        <v>176</v>
      </c>
      <c r="M29" s="271">
        <f>M8*H29</f>
        <v>168</v>
      </c>
      <c r="N29" s="271">
        <f>N8*H29</f>
        <v>184</v>
      </c>
      <c r="O29" s="271">
        <f>O8*H29</f>
        <v>160</v>
      </c>
      <c r="P29" s="271">
        <f>P8*H29</f>
        <v>160</v>
      </c>
      <c r="Q29" s="271">
        <f>Q8*H29</f>
        <v>160</v>
      </c>
      <c r="R29" s="271">
        <f>R8*H29</f>
        <v>152</v>
      </c>
      <c r="S29" s="107"/>
      <c r="T29" s="210">
        <f>SUM(J29:R29)</f>
        <v>1448</v>
      </c>
    </row>
    <row r="30" spans="2:20" ht="19.5" customHeight="1" x14ac:dyDescent="0.25">
      <c r="B30" s="12"/>
      <c r="C30" s="120"/>
      <c r="D30" s="120"/>
      <c r="E30" s="82"/>
      <c r="F30" s="82">
        <f>SUM(F25:F29)</f>
        <v>13</v>
      </c>
      <c r="G30" s="82"/>
      <c r="H30" s="82"/>
      <c r="I30" s="32"/>
      <c r="J30" s="134"/>
      <c r="K30" s="134"/>
      <c r="L30" s="134"/>
      <c r="M30" s="134"/>
      <c r="N30" s="134"/>
      <c r="O30" s="134"/>
      <c r="P30" s="135"/>
      <c r="Q30" s="331" t="s">
        <v>24</v>
      </c>
      <c r="R30" s="332"/>
      <c r="S30" s="128"/>
      <c r="T30" s="203">
        <f>SUM(T25:T29)</f>
        <v>15664</v>
      </c>
    </row>
    <row r="31" spans="2:20" s="56" customFormat="1" ht="13.5" customHeight="1" x14ac:dyDescent="0.25">
      <c r="B31" s="136"/>
      <c r="C31" s="84"/>
      <c r="D31" s="84"/>
      <c r="E31" s="83"/>
      <c r="F31" s="83"/>
      <c r="G31" s="83"/>
      <c r="H31" s="83"/>
      <c r="I31" s="32"/>
      <c r="J31" s="118"/>
      <c r="K31" s="118"/>
      <c r="L31" s="118"/>
      <c r="M31" s="118"/>
      <c r="N31" s="118"/>
      <c r="O31" s="118"/>
      <c r="P31" s="118"/>
      <c r="Q31" s="137"/>
      <c r="R31" s="137"/>
      <c r="S31" s="138"/>
      <c r="T31" s="139"/>
    </row>
    <row r="32" spans="2:20" ht="35.25" customHeight="1" x14ac:dyDescent="0.25">
      <c r="B32" s="74" t="s">
        <v>9</v>
      </c>
      <c r="C32" s="46" t="s">
        <v>32</v>
      </c>
      <c r="D32" s="46" t="s">
        <v>96</v>
      </c>
      <c r="E32" s="75" t="s">
        <v>1</v>
      </c>
      <c r="F32" s="76" t="s">
        <v>2</v>
      </c>
      <c r="G32" s="76" t="s">
        <v>3</v>
      </c>
      <c r="H32" s="76" t="s">
        <v>4</v>
      </c>
      <c r="I32" s="101"/>
      <c r="J32" s="64" t="s">
        <v>37</v>
      </c>
      <c r="K32" s="64" t="s">
        <v>38</v>
      </c>
      <c r="L32" s="64" t="s">
        <v>39</v>
      </c>
      <c r="M32" s="64" t="s">
        <v>40</v>
      </c>
      <c r="N32" s="64" t="s">
        <v>41</v>
      </c>
      <c r="O32" s="64" t="s">
        <v>42</v>
      </c>
      <c r="P32" s="64" t="s">
        <v>43</v>
      </c>
      <c r="Q32" s="64" t="s">
        <v>5</v>
      </c>
      <c r="R32" s="79" t="s">
        <v>44</v>
      </c>
      <c r="S32" s="91"/>
      <c r="T32" s="47" t="s">
        <v>12</v>
      </c>
    </row>
    <row r="33" spans="2:21" ht="22.5" customHeight="1" x14ac:dyDescent="0.25">
      <c r="B33" s="43"/>
      <c r="C33" s="45" t="s">
        <v>10</v>
      </c>
      <c r="D33" s="53"/>
      <c r="E33" s="52"/>
      <c r="F33" s="53"/>
      <c r="G33" s="53"/>
      <c r="H33" s="53"/>
      <c r="I33" s="101"/>
      <c r="J33" s="35"/>
      <c r="K33" s="35"/>
      <c r="L33" s="35"/>
      <c r="M33" s="35"/>
      <c r="N33" s="35"/>
      <c r="O33" s="35"/>
      <c r="P33" s="35"/>
      <c r="Q33" s="35"/>
      <c r="R33" s="35"/>
      <c r="S33" s="91"/>
      <c r="T33" s="45"/>
    </row>
    <row r="34" spans="2:21" ht="36" customHeight="1" x14ac:dyDescent="0.25">
      <c r="B34" s="313">
        <v>6</v>
      </c>
      <c r="C34" s="339" t="s">
        <v>183</v>
      </c>
      <c r="D34" s="339" t="s">
        <v>140</v>
      </c>
      <c r="E34" s="277" t="s">
        <v>58</v>
      </c>
      <c r="F34" s="280">
        <v>3</v>
      </c>
      <c r="G34" s="280">
        <v>8</v>
      </c>
      <c r="H34" s="280">
        <f>F34*G34</f>
        <v>24</v>
      </c>
      <c r="I34" s="281"/>
      <c r="J34" s="234">
        <f>J8*H34</f>
        <v>360</v>
      </c>
      <c r="K34" s="234">
        <f>K8*H34</f>
        <v>504</v>
      </c>
      <c r="L34" s="234">
        <f>L8*H34</f>
        <v>528</v>
      </c>
      <c r="M34" s="234">
        <f>M8*H34</f>
        <v>504</v>
      </c>
      <c r="N34" s="234">
        <f>N8*H34</f>
        <v>552</v>
      </c>
      <c r="O34" s="234">
        <f>O8*H34</f>
        <v>480</v>
      </c>
      <c r="P34" s="234">
        <f>P8*H34</f>
        <v>480</v>
      </c>
      <c r="Q34" s="234">
        <f>Q8*H34</f>
        <v>480</v>
      </c>
      <c r="R34" s="234">
        <f>R8*H34</f>
        <v>456</v>
      </c>
      <c r="S34" s="93"/>
      <c r="T34" s="211">
        <f>SUM(J34:R34)</f>
        <v>4344</v>
      </c>
    </row>
    <row r="35" spans="2:21" ht="39.75" customHeight="1" x14ac:dyDescent="0.25">
      <c r="B35" s="314"/>
      <c r="C35" s="340"/>
      <c r="D35" s="340"/>
      <c r="E35" s="277" t="s">
        <v>184</v>
      </c>
      <c r="F35" s="237">
        <v>1</v>
      </c>
      <c r="G35" s="237">
        <v>6</v>
      </c>
      <c r="H35" s="237">
        <f>F35*G35</f>
        <v>6</v>
      </c>
      <c r="I35" s="282"/>
      <c r="J35" s="271">
        <f>+J11*H35</f>
        <v>18</v>
      </c>
      <c r="K35" s="271">
        <f>+K11*H35</f>
        <v>24</v>
      </c>
      <c r="L35" s="271">
        <f>+L11*H35</f>
        <v>24</v>
      </c>
      <c r="M35" s="271">
        <f>+M11*H35</f>
        <v>30</v>
      </c>
      <c r="N35" s="271">
        <f>+N11*H35</f>
        <v>24</v>
      </c>
      <c r="O35" s="271">
        <f>+O11*H35</f>
        <v>24</v>
      </c>
      <c r="P35" s="271">
        <f>+P11*H35</f>
        <v>24</v>
      </c>
      <c r="Q35" s="271">
        <f>+Q11*H35</f>
        <v>24</v>
      </c>
      <c r="R35" s="271">
        <f>+R11*H35</f>
        <v>30</v>
      </c>
      <c r="S35" s="107"/>
      <c r="T35" s="34">
        <f>SUM(J35:R35)</f>
        <v>222</v>
      </c>
    </row>
    <row r="36" spans="2:21" ht="37.5" customHeight="1" x14ac:dyDescent="0.25">
      <c r="B36" s="168">
        <v>7</v>
      </c>
      <c r="C36" s="213" t="s">
        <v>137</v>
      </c>
      <c r="D36" s="122" t="s">
        <v>140</v>
      </c>
      <c r="E36" s="280" t="s">
        <v>185</v>
      </c>
      <c r="F36" s="237">
        <v>1</v>
      </c>
      <c r="G36" s="237">
        <v>8</v>
      </c>
      <c r="H36" s="237">
        <f>F36*G36</f>
        <v>8</v>
      </c>
      <c r="I36" s="282"/>
      <c r="J36" s="271">
        <f>+J10*H36</f>
        <v>144</v>
      </c>
      <c r="K36" s="271">
        <f>+K10*H36</f>
        <v>216</v>
      </c>
      <c r="L36" s="271">
        <f t="shared" ref="L36:R36" si="1">$H$36*L10</f>
        <v>208</v>
      </c>
      <c r="M36" s="271">
        <f t="shared" si="1"/>
        <v>208</v>
      </c>
      <c r="N36" s="271">
        <f t="shared" si="1"/>
        <v>216</v>
      </c>
      <c r="O36" s="271">
        <f t="shared" si="1"/>
        <v>208</v>
      </c>
      <c r="P36" s="271">
        <f t="shared" si="1"/>
        <v>208</v>
      </c>
      <c r="Q36" s="271">
        <f t="shared" si="1"/>
        <v>208</v>
      </c>
      <c r="R36" s="271">
        <f t="shared" si="1"/>
        <v>208</v>
      </c>
      <c r="S36" s="107"/>
      <c r="T36" s="34">
        <f>SUM(J36:R36)</f>
        <v>1824</v>
      </c>
    </row>
    <row r="37" spans="2:21" ht="43.9" customHeight="1" x14ac:dyDescent="0.25">
      <c r="B37" s="168">
        <v>8</v>
      </c>
      <c r="C37" s="213" t="s">
        <v>186</v>
      </c>
      <c r="D37" s="122" t="s">
        <v>138</v>
      </c>
      <c r="E37" s="280" t="s">
        <v>86</v>
      </c>
      <c r="F37" s="237">
        <v>1</v>
      </c>
      <c r="G37" s="237">
        <v>8</v>
      </c>
      <c r="H37" s="237">
        <f>F37*G37</f>
        <v>8</v>
      </c>
      <c r="I37" s="282"/>
      <c r="J37" s="271">
        <f>+J10*H37</f>
        <v>144</v>
      </c>
      <c r="K37" s="271">
        <f>+K10*H37</f>
        <v>216</v>
      </c>
      <c r="L37" s="271">
        <f>+L10*H37</f>
        <v>208</v>
      </c>
      <c r="M37" s="271">
        <f>+M10*H37</f>
        <v>208</v>
      </c>
      <c r="N37" s="271">
        <f>+N10*H37</f>
        <v>216</v>
      </c>
      <c r="O37" s="271">
        <f>+O10*H37</f>
        <v>208</v>
      </c>
      <c r="P37" s="271">
        <f>+P10*H37</f>
        <v>208</v>
      </c>
      <c r="Q37" s="271">
        <f>+Q10*H37</f>
        <v>208</v>
      </c>
      <c r="R37" s="271">
        <f>+R10*H37</f>
        <v>208</v>
      </c>
      <c r="S37" s="165"/>
      <c r="T37" s="41">
        <f>SUM(J37:R37)</f>
        <v>1824</v>
      </c>
      <c r="U37" s="15"/>
    </row>
    <row r="38" spans="2:21" ht="18.75" customHeight="1" x14ac:dyDescent="0.25">
      <c r="B38" s="13"/>
      <c r="C38" s="162"/>
      <c r="D38" s="162"/>
      <c r="E38" s="163"/>
      <c r="F38" s="68">
        <f>SUM(F34:F37)</f>
        <v>6</v>
      </c>
      <c r="G38" s="164"/>
      <c r="H38" s="164"/>
      <c r="J38" s="51"/>
      <c r="K38" s="51"/>
      <c r="L38" s="51"/>
      <c r="M38" s="51"/>
      <c r="N38" s="51"/>
      <c r="O38" s="51"/>
      <c r="P38" s="51"/>
      <c r="Q38" s="333" t="s">
        <v>87</v>
      </c>
      <c r="R38" s="334"/>
      <c r="S38" s="109"/>
      <c r="T38" s="166">
        <f>SUM(T34:T37)</f>
        <v>8214</v>
      </c>
    </row>
    <row r="39" spans="2:21" ht="18.75" customHeight="1" x14ac:dyDescent="0.25">
      <c r="B39" s="13"/>
      <c r="C39" s="162"/>
      <c r="D39" s="162"/>
      <c r="E39" s="169"/>
      <c r="F39" s="170"/>
      <c r="G39" s="170"/>
      <c r="H39" s="170"/>
      <c r="J39" s="15"/>
      <c r="K39" s="15"/>
      <c r="L39" s="15"/>
      <c r="M39" s="15"/>
      <c r="N39" s="15"/>
      <c r="O39" s="15"/>
      <c r="P39" s="15"/>
      <c r="Q39" s="50"/>
      <c r="R39" s="50"/>
      <c r="S39" s="125"/>
      <c r="T39" s="171"/>
    </row>
    <row r="40" spans="2:21" ht="35.25" customHeight="1" x14ac:dyDescent="0.25">
      <c r="B40" s="74" t="s">
        <v>9</v>
      </c>
      <c r="C40" s="46" t="s">
        <v>32</v>
      </c>
      <c r="D40" s="46" t="s">
        <v>96</v>
      </c>
      <c r="E40" s="75" t="s">
        <v>1</v>
      </c>
      <c r="F40" s="76" t="s">
        <v>2</v>
      </c>
      <c r="G40" s="76" t="s">
        <v>3</v>
      </c>
      <c r="H40" s="76" t="s">
        <v>4</v>
      </c>
      <c r="I40" s="101"/>
      <c r="J40" s="64" t="s">
        <v>37</v>
      </c>
      <c r="K40" s="64" t="s">
        <v>38</v>
      </c>
      <c r="L40" s="64" t="s">
        <v>39</v>
      </c>
      <c r="M40" s="64" t="s">
        <v>40</v>
      </c>
      <c r="N40" s="64" t="s">
        <v>41</v>
      </c>
      <c r="O40" s="64" t="s">
        <v>42</v>
      </c>
      <c r="P40" s="64" t="s">
        <v>43</v>
      </c>
      <c r="Q40" s="64" t="s">
        <v>5</v>
      </c>
      <c r="R40" s="79" t="s">
        <v>44</v>
      </c>
      <c r="S40" s="91"/>
      <c r="T40" s="47" t="s">
        <v>12</v>
      </c>
    </row>
    <row r="41" spans="2:21" ht="21.75" customHeight="1" x14ac:dyDescent="0.25">
      <c r="B41" s="43"/>
      <c r="C41" s="45" t="s">
        <v>8</v>
      </c>
      <c r="D41" s="45"/>
      <c r="E41" s="52"/>
      <c r="F41" s="53"/>
      <c r="G41" s="53"/>
      <c r="H41" s="53"/>
      <c r="I41" s="101"/>
      <c r="J41" s="49"/>
      <c r="K41" s="49"/>
      <c r="L41" s="49"/>
      <c r="M41" s="49"/>
      <c r="N41" s="49"/>
      <c r="O41" s="49"/>
      <c r="P41" s="49"/>
      <c r="Q41" s="49"/>
      <c r="R41" s="49"/>
      <c r="S41" s="91"/>
      <c r="T41" s="65"/>
    </row>
    <row r="42" spans="2:21" ht="37.5" customHeight="1" x14ac:dyDescent="0.25">
      <c r="B42" s="179">
        <v>9</v>
      </c>
      <c r="C42" s="212" t="s">
        <v>190</v>
      </c>
      <c r="D42" s="184" t="s">
        <v>139</v>
      </c>
      <c r="E42" s="277" t="s">
        <v>46</v>
      </c>
      <c r="F42" s="278">
        <v>2</v>
      </c>
      <c r="G42" s="234">
        <v>8</v>
      </c>
      <c r="H42" s="234">
        <f>F42*G42</f>
        <v>16</v>
      </c>
      <c r="I42" s="279"/>
      <c r="J42" s="271">
        <f>+J10*H42</f>
        <v>288</v>
      </c>
      <c r="K42" s="271">
        <f>+K10*H42</f>
        <v>432</v>
      </c>
      <c r="L42" s="271">
        <f>+L10*H42</f>
        <v>416</v>
      </c>
      <c r="M42" s="271">
        <f>+M10*H42</f>
        <v>416</v>
      </c>
      <c r="N42" s="271">
        <f>+N10*H42</f>
        <v>432</v>
      </c>
      <c r="O42" s="271">
        <f>+O10*H42</f>
        <v>416</v>
      </c>
      <c r="P42" s="271">
        <f>+P10*H42</f>
        <v>416</v>
      </c>
      <c r="Q42" s="271">
        <f>+Q10*H42</f>
        <v>416</v>
      </c>
      <c r="R42" s="271">
        <f>+R10*H42</f>
        <v>416</v>
      </c>
      <c r="S42" s="107"/>
      <c r="T42" s="34">
        <f>SUM(J42:R42)</f>
        <v>3648</v>
      </c>
    </row>
    <row r="43" spans="2:21" ht="19.5" customHeight="1" x14ac:dyDescent="0.25">
      <c r="B43" s="12"/>
      <c r="C43" s="120"/>
      <c r="D43" s="120"/>
      <c r="E43" s="82"/>
      <c r="F43" s="82">
        <f>SUM(F42)</f>
        <v>2</v>
      </c>
      <c r="G43" s="82"/>
      <c r="H43" s="82"/>
      <c r="I43" s="32"/>
      <c r="J43" s="134"/>
      <c r="K43" s="134"/>
      <c r="L43" s="134"/>
      <c r="M43" s="134"/>
      <c r="N43" s="134"/>
      <c r="O43" s="134"/>
      <c r="P43" s="135"/>
      <c r="Q43" s="335" t="s">
        <v>88</v>
      </c>
      <c r="R43" s="336"/>
      <c r="S43" s="128"/>
      <c r="T43" s="203">
        <f>SUM(T42:T42)</f>
        <v>3648</v>
      </c>
    </row>
    <row r="44" spans="2:21" ht="19.5" customHeight="1" x14ac:dyDescent="0.25">
      <c r="B44" s="12"/>
      <c r="C44" s="120"/>
      <c r="D44" s="120"/>
      <c r="E44" s="82"/>
      <c r="F44" s="82"/>
      <c r="G44" s="82"/>
      <c r="H44" s="82"/>
      <c r="I44" s="32"/>
      <c r="J44" s="200"/>
      <c r="K44" s="200"/>
      <c r="L44" s="200"/>
      <c r="M44" s="172"/>
      <c r="N44" s="172"/>
      <c r="O44" s="200"/>
      <c r="P44" s="200"/>
      <c r="Q44" s="199"/>
      <c r="R44" s="199"/>
      <c r="S44" s="138"/>
      <c r="T44" s="201"/>
    </row>
    <row r="45" spans="2:21" ht="35.25" customHeight="1" x14ac:dyDescent="0.25">
      <c r="B45" s="74" t="s">
        <v>9</v>
      </c>
      <c r="C45" s="46" t="s">
        <v>32</v>
      </c>
      <c r="D45" s="46" t="s">
        <v>96</v>
      </c>
      <c r="E45" s="75" t="s">
        <v>1</v>
      </c>
      <c r="F45" s="76" t="s">
        <v>2</v>
      </c>
      <c r="G45" s="76" t="s">
        <v>3</v>
      </c>
      <c r="H45" s="76" t="s">
        <v>4</v>
      </c>
      <c r="I45" s="101"/>
      <c r="J45" s="64" t="s">
        <v>37</v>
      </c>
      <c r="K45" s="64" t="s">
        <v>38</v>
      </c>
      <c r="L45" s="64" t="s">
        <v>39</v>
      </c>
      <c r="M45" s="64" t="s">
        <v>40</v>
      </c>
      <c r="N45" s="64" t="s">
        <v>41</v>
      </c>
      <c r="O45" s="64" t="s">
        <v>42</v>
      </c>
      <c r="P45" s="64" t="s">
        <v>43</v>
      </c>
      <c r="Q45" s="64" t="s">
        <v>5</v>
      </c>
      <c r="R45" s="79" t="s">
        <v>44</v>
      </c>
      <c r="S45" s="91"/>
      <c r="T45" s="47" t="s">
        <v>12</v>
      </c>
    </row>
    <row r="46" spans="2:21" ht="21.75" customHeight="1" x14ac:dyDescent="0.25">
      <c r="B46" s="43"/>
      <c r="C46" s="45" t="s">
        <v>7</v>
      </c>
      <c r="D46" s="45"/>
      <c r="E46" s="52"/>
      <c r="F46" s="53"/>
      <c r="G46" s="53"/>
      <c r="H46" s="53"/>
      <c r="I46" s="101"/>
      <c r="J46" s="49"/>
      <c r="K46" s="49"/>
      <c r="L46" s="49"/>
      <c r="M46" s="49"/>
      <c r="N46" s="49"/>
      <c r="O46" s="49"/>
      <c r="P46" s="49"/>
      <c r="Q46" s="49"/>
      <c r="R46" s="49"/>
      <c r="S46" s="91"/>
      <c r="T46" s="65"/>
    </row>
    <row r="47" spans="2:21" ht="37.5" customHeight="1" x14ac:dyDescent="0.25">
      <c r="B47" s="179">
        <v>10</v>
      </c>
      <c r="C47" s="212" t="s">
        <v>187</v>
      </c>
      <c r="D47" s="184" t="s">
        <v>141</v>
      </c>
      <c r="E47" s="277" t="s">
        <v>46</v>
      </c>
      <c r="F47" s="283">
        <v>2</v>
      </c>
      <c r="G47" s="234">
        <v>8</v>
      </c>
      <c r="H47" s="234">
        <f>F47*G47</f>
        <v>16</v>
      </c>
      <c r="I47" s="279"/>
      <c r="J47" s="271">
        <f>+J10*H47</f>
        <v>288</v>
      </c>
      <c r="K47" s="271">
        <f>+K10*H47</f>
        <v>432</v>
      </c>
      <c r="L47" s="271">
        <f>+L10*H47</f>
        <v>416</v>
      </c>
      <c r="M47" s="271">
        <f>+M10*H47</f>
        <v>416</v>
      </c>
      <c r="N47" s="271">
        <f>+N10*H47</f>
        <v>432</v>
      </c>
      <c r="O47" s="271">
        <f>+O10*H47</f>
        <v>416</v>
      </c>
      <c r="P47" s="271">
        <f>+P10*H47</f>
        <v>416</v>
      </c>
      <c r="Q47" s="271">
        <f>+Q10*H47</f>
        <v>416</v>
      </c>
      <c r="R47" s="271">
        <f>+R10*H47</f>
        <v>416</v>
      </c>
      <c r="S47" s="107"/>
      <c r="T47" s="34">
        <f>SUM(J47:R47)</f>
        <v>3648</v>
      </c>
    </row>
    <row r="48" spans="2:21" ht="37.5" customHeight="1" x14ac:dyDescent="0.25">
      <c r="B48" s="209">
        <v>11</v>
      </c>
      <c r="C48" s="212" t="s">
        <v>188</v>
      </c>
      <c r="D48" s="184" t="s">
        <v>189</v>
      </c>
      <c r="E48" s="277" t="s">
        <v>91</v>
      </c>
      <c r="F48" s="278">
        <v>1</v>
      </c>
      <c r="G48" s="234">
        <v>8</v>
      </c>
      <c r="H48" s="234">
        <f>F48*G48</f>
        <v>8</v>
      </c>
      <c r="I48" s="279"/>
      <c r="J48" s="271">
        <f>J8*H48</f>
        <v>120</v>
      </c>
      <c r="K48" s="271">
        <f>K8*H48</f>
        <v>168</v>
      </c>
      <c r="L48" s="271">
        <f>L8*H48</f>
        <v>176</v>
      </c>
      <c r="M48" s="271">
        <f>M8*H48</f>
        <v>168</v>
      </c>
      <c r="N48" s="271">
        <f>N8*H48</f>
        <v>184</v>
      </c>
      <c r="O48" s="271">
        <f>O8*H48</f>
        <v>160</v>
      </c>
      <c r="P48" s="271">
        <f>P8*H48</f>
        <v>160</v>
      </c>
      <c r="Q48" s="271">
        <f>Q8*H48</f>
        <v>160</v>
      </c>
      <c r="R48" s="271">
        <f>R8*H48</f>
        <v>152</v>
      </c>
      <c r="S48" s="118"/>
      <c r="T48" s="210">
        <f>SUM(J48:R48)</f>
        <v>1448</v>
      </c>
    </row>
    <row r="49" spans="2:20" ht="21" customHeight="1" x14ac:dyDescent="0.25">
      <c r="B49" s="15"/>
      <c r="C49" s="15"/>
      <c r="D49" s="15"/>
      <c r="E49" s="15"/>
      <c r="F49" s="214">
        <f>SUM(F47:F48)</f>
        <v>3</v>
      </c>
      <c r="G49" s="15"/>
      <c r="H49" s="15"/>
      <c r="J49" s="30"/>
      <c r="K49" s="15"/>
      <c r="L49" s="15"/>
      <c r="M49" s="15"/>
      <c r="N49" s="15"/>
      <c r="O49" s="15"/>
      <c r="P49" s="15"/>
      <c r="Q49" s="337" t="s">
        <v>25</v>
      </c>
      <c r="R49" s="338"/>
      <c r="S49" s="129"/>
      <c r="T49" s="215">
        <f>SUM(T47:T48)</f>
        <v>5096</v>
      </c>
    </row>
    <row r="50" spans="2:20" ht="21" customHeight="1" x14ac:dyDescent="0.25">
      <c r="B50" s="15"/>
      <c r="C50" s="15"/>
      <c r="D50" s="15"/>
      <c r="E50" s="15"/>
      <c r="F50" s="196"/>
      <c r="G50" s="15"/>
      <c r="H50" s="15"/>
      <c r="J50" s="30"/>
      <c r="K50" s="15"/>
      <c r="L50" s="15"/>
      <c r="M50" s="15"/>
      <c r="N50" s="15"/>
      <c r="O50" s="15"/>
      <c r="P50" s="15"/>
      <c r="Q50" s="21"/>
      <c r="R50" s="21"/>
      <c r="S50" s="129"/>
      <c r="T50" s="21"/>
    </row>
  </sheetData>
  <mergeCells count="30">
    <mergeCell ref="B2:U3"/>
    <mergeCell ref="D16:D17"/>
    <mergeCell ref="G11:H11"/>
    <mergeCell ref="Q21:R21"/>
    <mergeCell ref="C18:C20"/>
    <mergeCell ref="C26:C27"/>
    <mergeCell ref="B18:B20"/>
    <mergeCell ref="B26:B27"/>
    <mergeCell ref="D26:D27"/>
    <mergeCell ref="D18:D20"/>
    <mergeCell ref="B1:U1"/>
    <mergeCell ref="B4:T4"/>
    <mergeCell ref="B5:T5"/>
    <mergeCell ref="G12:H12"/>
    <mergeCell ref="B16:B17"/>
    <mergeCell ref="G7:H7"/>
    <mergeCell ref="G8:H8"/>
    <mergeCell ref="G9:H9"/>
    <mergeCell ref="G10:H10"/>
    <mergeCell ref="C16:C17"/>
    <mergeCell ref="Q30:R30"/>
    <mergeCell ref="Q38:R38"/>
    <mergeCell ref="Q43:R43"/>
    <mergeCell ref="Q49:R49"/>
    <mergeCell ref="B28:B29"/>
    <mergeCell ref="C28:C29"/>
    <mergeCell ref="D28:D29"/>
    <mergeCell ref="C34:C35"/>
    <mergeCell ref="B34:B35"/>
    <mergeCell ref="D34:D35"/>
  </mergeCells>
  <pageMargins left="0.7" right="0.7" top="0.75" bottom="0.75" header="0.3" footer="0.3"/>
  <pageSetup scale="3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showGridLines="0" zoomScaleNormal="100" zoomScaleSheetLayoutView="120" workbookViewId="0">
      <selection activeCell="G3" sqref="G3"/>
    </sheetView>
  </sheetViews>
  <sheetFormatPr baseColWidth="10" defaultColWidth="11.42578125" defaultRowHeight="15" x14ac:dyDescent="0.25"/>
  <cols>
    <col min="1" max="1" width="8.7109375" style="18" customWidth="1"/>
    <col min="2" max="2" width="29.5703125" style="18" customWidth="1"/>
    <col min="3" max="3" width="19.140625" style="18" customWidth="1"/>
    <col min="4" max="4" width="12.42578125" style="18" customWidth="1"/>
    <col min="5" max="5" width="12.5703125" style="18" customWidth="1"/>
    <col min="6" max="6" width="10" style="18" customWidth="1"/>
    <col min="7" max="7" width="18.5703125" style="18" bestFit="1" customWidth="1"/>
    <col min="8" max="16384" width="11.42578125" style="18"/>
  </cols>
  <sheetData>
    <row r="1" spans="1:15" ht="15.75" x14ac:dyDescent="0.25">
      <c r="A1" s="207"/>
      <c r="B1" s="207"/>
      <c r="C1" s="207"/>
      <c r="D1" s="207"/>
      <c r="E1" s="207"/>
    </row>
    <row r="2" spans="1:15" ht="24.75" customHeight="1" x14ac:dyDescent="0.25">
      <c r="A2" s="380" t="s">
        <v>197</v>
      </c>
      <c r="B2" s="380"/>
      <c r="C2" s="380"/>
      <c r="D2" s="380"/>
      <c r="E2" s="380"/>
      <c r="F2" s="380"/>
    </row>
    <row r="3" spans="1:15" ht="35.25" customHeight="1" x14ac:dyDescent="0.25">
      <c r="A3" s="380"/>
      <c r="B3" s="380"/>
      <c r="C3" s="380"/>
      <c r="D3" s="380"/>
      <c r="E3" s="380"/>
      <c r="F3" s="380"/>
      <c r="G3" s="381"/>
    </row>
    <row r="4" spans="1:15" ht="18.75" x14ac:dyDescent="0.3">
      <c r="A4" s="310" t="s">
        <v>94</v>
      </c>
      <c r="B4" s="310"/>
      <c r="C4" s="310"/>
      <c r="D4" s="310"/>
      <c r="E4" s="310"/>
      <c r="F4" s="310"/>
      <c r="G4" s="33"/>
      <c r="H4" s="33"/>
      <c r="I4" s="33"/>
      <c r="J4" s="33"/>
      <c r="K4" s="33"/>
      <c r="L4" s="33"/>
      <c r="M4" s="33"/>
      <c r="N4" s="33"/>
      <c r="O4" s="33"/>
    </row>
    <row r="6" spans="1:15" ht="15" customHeight="1" x14ac:dyDescent="0.25">
      <c r="A6" s="374" t="s">
        <v>9</v>
      </c>
      <c r="B6" s="376" t="s">
        <v>176</v>
      </c>
      <c r="C6" s="376" t="s">
        <v>174</v>
      </c>
      <c r="D6" s="378" t="s">
        <v>177</v>
      </c>
      <c r="E6" s="379"/>
      <c r="F6" s="379"/>
    </row>
    <row r="7" spans="1:15" ht="41.25" thickBot="1" x14ac:dyDescent="0.3">
      <c r="A7" s="375"/>
      <c r="B7" s="377"/>
      <c r="C7" s="377"/>
      <c r="D7" s="217" t="s">
        <v>2</v>
      </c>
      <c r="E7" s="217" t="s">
        <v>170</v>
      </c>
      <c r="F7" s="217" t="s">
        <v>13</v>
      </c>
    </row>
    <row r="8" spans="1:15" x14ac:dyDescent="0.25">
      <c r="A8" s="353">
        <v>4</v>
      </c>
      <c r="B8" s="356" t="s">
        <v>27</v>
      </c>
      <c r="C8" s="221" t="s">
        <v>0</v>
      </c>
      <c r="D8" s="221">
        <f>S.H.!F38</f>
        <v>22</v>
      </c>
      <c r="E8" s="368">
        <f>SUM(D8:D11)</f>
        <v>58</v>
      </c>
      <c r="F8" s="371">
        <f>S.H.!T38+S.H.!T59+S.H.!T72+S.H.!T84</f>
        <v>40541</v>
      </c>
    </row>
    <row r="9" spans="1:15" x14ac:dyDescent="0.25">
      <c r="A9" s="354"/>
      <c r="B9" s="357"/>
      <c r="C9" s="222" t="s">
        <v>175</v>
      </c>
      <c r="D9" s="219">
        <v>28</v>
      </c>
      <c r="E9" s="369"/>
      <c r="F9" s="372"/>
    </row>
    <row r="10" spans="1:15" x14ac:dyDescent="0.25">
      <c r="A10" s="354"/>
      <c r="B10" s="357"/>
      <c r="C10" s="219" t="s">
        <v>7</v>
      </c>
      <c r="D10" s="219">
        <f>S.H.!F72</f>
        <v>6</v>
      </c>
      <c r="E10" s="369"/>
      <c r="F10" s="372"/>
    </row>
    <row r="11" spans="1:15" ht="15.75" thickBot="1" x14ac:dyDescent="0.3">
      <c r="A11" s="355"/>
      <c r="B11" s="358"/>
      <c r="C11" s="223" t="s">
        <v>173</v>
      </c>
      <c r="D11" s="223">
        <f>S.H.!F84</f>
        <v>2</v>
      </c>
      <c r="E11" s="370"/>
      <c r="F11" s="373"/>
    </row>
    <row r="12" spans="1:15" x14ac:dyDescent="0.25">
      <c r="A12" s="363">
        <v>8</v>
      </c>
      <c r="B12" s="356" t="s">
        <v>172</v>
      </c>
      <c r="C12" s="224" t="s">
        <v>0</v>
      </c>
      <c r="D12" s="224">
        <v>6</v>
      </c>
      <c r="E12" s="359">
        <f>SUM(D12:D15)</f>
        <v>10</v>
      </c>
      <c r="F12" s="361">
        <f>S.A.D.E.R.!W34</f>
        <v>10317</v>
      </c>
    </row>
    <row r="13" spans="1:15" x14ac:dyDescent="0.25">
      <c r="A13" s="364"/>
      <c r="B13" s="357"/>
      <c r="C13" s="226" t="s">
        <v>11</v>
      </c>
      <c r="D13" s="226">
        <v>1</v>
      </c>
      <c r="E13" s="360"/>
      <c r="F13" s="362"/>
    </row>
    <row r="14" spans="1:15" x14ac:dyDescent="0.25">
      <c r="A14" s="364"/>
      <c r="B14" s="357"/>
      <c r="C14" s="226" t="s">
        <v>10</v>
      </c>
      <c r="D14" s="225">
        <v>1</v>
      </c>
      <c r="E14" s="360"/>
      <c r="F14" s="362"/>
    </row>
    <row r="15" spans="1:15" ht="15.75" thickBot="1" x14ac:dyDescent="0.3">
      <c r="A15" s="365"/>
      <c r="B15" s="358"/>
      <c r="C15" s="218" t="s">
        <v>7</v>
      </c>
      <c r="D15" s="220">
        <v>2</v>
      </c>
      <c r="E15" s="366"/>
      <c r="F15" s="367"/>
    </row>
    <row r="16" spans="1:15" x14ac:dyDescent="0.25">
      <c r="A16" s="353">
        <v>15</v>
      </c>
      <c r="B16" s="356" t="s">
        <v>178</v>
      </c>
      <c r="C16" s="227" t="s">
        <v>0</v>
      </c>
      <c r="D16" s="227">
        <f>S.S.C.!F21</f>
        <v>8</v>
      </c>
      <c r="E16" s="359">
        <f>SUM(D16:D20)</f>
        <v>32</v>
      </c>
      <c r="F16" s="361">
        <f>S.S.C.!T21+S.S.C.!T30+S.S.C.!T38+S.S.C.!T43+S.S.C.!T49</f>
        <v>43882</v>
      </c>
    </row>
    <row r="17" spans="1:6" x14ac:dyDescent="0.25">
      <c r="A17" s="354"/>
      <c r="B17" s="357"/>
      <c r="C17" s="228" t="s">
        <v>11</v>
      </c>
      <c r="D17" s="228">
        <f>S.S.C.!F30</f>
        <v>13</v>
      </c>
      <c r="E17" s="360"/>
      <c r="F17" s="362"/>
    </row>
    <row r="18" spans="1:6" x14ac:dyDescent="0.25">
      <c r="A18" s="354"/>
      <c r="B18" s="357"/>
      <c r="C18" s="228" t="s">
        <v>10</v>
      </c>
      <c r="D18" s="228">
        <f>S.S.C.!F38</f>
        <v>6</v>
      </c>
      <c r="E18" s="360"/>
      <c r="F18" s="362"/>
    </row>
    <row r="19" spans="1:6" x14ac:dyDescent="0.25">
      <c r="A19" s="354"/>
      <c r="B19" s="357"/>
      <c r="C19" s="228" t="s">
        <v>173</v>
      </c>
      <c r="D19" s="229">
        <f>S.S.C.!F43</f>
        <v>2</v>
      </c>
      <c r="E19" s="360"/>
      <c r="F19" s="362"/>
    </row>
    <row r="20" spans="1:6" ht="15.75" thickBot="1" x14ac:dyDescent="0.3">
      <c r="A20" s="355"/>
      <c r="B20" s="358"/>
      <c r="C20" s="286" t="s">
        <v>7</v>
      </c>
      <c r="D20" s="287">
        <f>S.S.C.!F49</f>
        <v>3</v>
      </c>
      <c r="E20" s="360"/>
      <c r="F20" s="362"/>
    </row>
    <row r="21" spans="1:6" ht="15.75" thickBot="1" x14ac:dyDescent="0.3">
      <c r="A21" s="15"/>
      <c r="B21" s="174"/>
      <c r="C21" s="288" t="s">
        <v>194</v>
      </c>
      <c r="D21" s="289">
        <f>SUM(D8:D20)</f>
        <v>100</v>
      </c>
      <c r="E21" s="289">
        <f t="shared" ref="E21:F21" si="0">SUM(E8:E20)</f>
        <v>100</v>
      </c>
      <c r="F21" s="290">
        <f t="shared" si="0"/>
        <v>94740</v>
      </c>
    </row>
    <row r="29" spans="1:6" x14ac:dyDescent="0.25">
      <c r="F29" s="23"/>
    </row>
    <row r="30" spans="1:6" x14ac:dyDescent="0.25">
      <c r="F30" s="23"/>
    </row>
  </sheetData>
  <mergeCells count="18">
    <mergeCell ref="A8:A11"/>
    <mergeCell ref="B8:B11"/>
    <mergeCell ref="E8:E11"/>
    <mergeCell ref="F8:F11"/>
    <mergeCell ref="A4:F4"/>
    <mergeCell ref="A6:A7"/>
    <mergeCell ref="B6:B7"/>
    <mergeCell ref="C6:C7"/>
    <mergeCell ref="D6:F6"/>
    <mergeCell ref="A2:F3"/>
    <mergeCell ref="A16:A20"/>
    <mergeCell ref="B16:B20"/>
    <mergeCell ref="E16:E20"/>
    <mergeCell ref="F16:F20"/>
    <mergeCell ref="A12:A15"/>
    <mergeCell ref="B12:B15"/>
    <mergeCell ref="E12:E15"/>
    <mergeCell ref="F12:F15"/>
  </mergeCells>
  <pageMargins left="0.70866141732283472" right="0.70866141732283472" top="0.74803149606299213" bottom="0.74803149606299213" header="0.31496062992125984" footer="0.31496062992125984"/>
  <pageSetup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S.H.</vt:lpstr>
      <vt:lpstr>S.A.D.E.R.</vt:lpstr>
      <vt:lpstr>S.S.C.</vt:lpstr>
      <vt:lpstr>RESUMEN DETALLADO DE CONTRATO</vt:lpstr>
      <vt:lpstr>'RESUMEN DETALLADO DE CONTRATO'!Área_de_impresión</vt:lpstr>
      <vt:lpstr>S.A.D.E.R.!Área_de_impresión</vt:lpstr>
      <vt:lpstr>S.H.!Área_de_impresión</vt:lpstr>
      <vt:lpstr>S.H.!Títulos_a_imprimir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Luciano</cp:lastModifiedBy>
  <cp:lastPrinted>2023-01-25T21:21:59Z</cp:lastPrinted>
  <dcterms:created xsi:type="dcterms:W3CDTF">2020-01-17T16:20:06Z</dcterms:created>
  <dcterms:modified xsi:type="dcterms:W3CDTF">2023-03-10T23:19:37Z</dcterms:modified>
</cp:coreProperties>
</file>